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47" activeTab="1"/>
  </bookViews>
  <sheets>
    <sheet name="дох" sheetId="1" r:id="rId1"/>
    <sheet name="м" sheetId="2" r:id="rId2"/>
    <sheet name="плюс минус" sheetId="3" r:id="rId3"/>
  </sheets>
  <definedNames/>
  <calcPr fullCalcOnLoad="1"/>
</workbook>
</file>

<file path=xl/sharedStrings.xml><?xml version="1.0" encoding="utf-8"?>
<sst xmlns="http://schemas.openxmlformats.org/spreadsheetml/2006/main" count="504" uniqueCount="259">
  <si>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</si>
  <si>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</si>
  <si>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</si>
  <si>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</si>
  <si>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КОДЫ</t>
  </si>
  <si>
    <t xml:space="preserve">  Форма по ОКУД</t>
  </si>
  <si>
    <t>0503127</t>
  </si>
  <si>
    <t xml:space="preserve">                   Дата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</si>
  <si>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</si>
  <si>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</si>
  <si>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</si>
  <si>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             по ОКПО</t>
  </si>
  <si>
    <t xml:space="preserve">финансирования дефицита бюджета </t>
  </si>
  <si>
    <t xml:space="preserve">        Глава по БК</t>
  </si>
  <si>
    <t>902</t>
  </si>
  <si>
    <t xml:space="preserve">Наименование бюджета </t>
  </si>
  <si>
    <t>Периодичность:     месячная</t>
  </si>
  <si>
    <t xml:space="preserve">Единица измерения:  руб </t>
  </si>
  <si>
    <t xml:space="preserve">             по ОКЕИ</t>
  </si>
  <si>
    <t>383</t>
  </si>
  <si>
    <t xml:space="preserve">                                 1. Доходы бюджета</t>
  </si>
  <si>
    <t xml:space="preserve">         Исполнено</t>
  </si>
  <si>
    <t>Код</t>
  </si>
  <si>
    <t xml:space="preserve">Код дохода </t>
  </si>
  <si>
    <t xml:space="preserve">Утвержденные </t>
  </si>
  <si>
    <t xml:space="preserve">через </t>
  </si>
  <si>
    <t>через</t>
  </si>
  <si>
    <t>некассовые</t>
  </si>
  <si>
    <t>Неисполненные</t>
  </si>
  <si>
    <t xml:space="preserve"> Наименование показателя</t>
  </si>
  <si>
    <t>стро-</t>
  </si>
  <si>
    <t xml:space="preserve">по бюджетной </t>
  </si>
  <si>
    <t xml:space="preserve">бюджетные </t>
  </si>
  <si>
    <t>финансовые</t>
  </si>
  <si>
    <t>банковские</t>
  </si>
  <si>
    <t>операции</t>
  </si>
  <si>
    <t>итого</t>
  </si>
  <si>
    <t>назначения</t>
  </si>
  <si>
    <t>ки</t>
  </si>
  <si>
    <t>классификации</t>
  </si>
  <si>
    <t>органы</t>
  </si>
  <si>
    <t>счета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</si>
  <si>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</si>
  <si>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</si>
  <si>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</si>
  <si>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</si>
  <si>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</si>
  <si>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</si>
  <si>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</si>
  <si>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</si>
  <si>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х</t>
  </si>
  <si>
    <t>в том числе:</t>
  </si>
  <si>
    <t xml:space="preserve">                    3. Источники финансирования дефицита бюджета</t>
  </si>
  <si>
    <t>Форма 0503127  с.3</t>
  </si>
  <si>
    <t>Код источника</t>
  </si>
  <si>
    <t>финансирования</t>
  </si>
  <si>
    <t>Источники финансирования дефицита бюджета - всего</t>
  </si>
  <si>
    <t>500</t>
  </si>
  <si>
    <t xml:space="preserve">      в том числе:</t>
  </si>
  <si>
    <t>источники внутреннего финансирования бюджета</t>
  </si>
  <si>
    <t>520</t>
  </si>
  <si>
    <t xml:space="preserve">       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</si>
  <si>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</si>
  <si>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</si>
  <si>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</si>
  <si>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</si>
  <si>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</si>
  <si>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</si>
  <si>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</si>
  <si>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</si>
  <si>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расчетам                       (стр.810 + 820)</t>
  </si>
  <si>
    <t>800</t>
  </si>
  <si>
    <t xml:space="preserve">                           Форма 0503127  с.4</t>
  </si>
  <si>
    <t>по бюджетной</t>
  </si>
  <si>
    <t>изменение остатков по расчетам с органами, организующими исполнение бюджета       (стр.811 + 812)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</si>
  <si>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</si>
  <si>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</si>
  <si>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</si>
  <si>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</si>
  <si>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</si>
  <si>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</si>
  <si>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</si>
  <si>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</t>
  </si>
  <si>
    <t xml:space="preserve">увеличение остатков по внутренним расчетам </t>
  </si>
  <si>
    <t>821</t>
  </si>
  <si>
    <t xml:space="preserve">уменьшение остатков по внутренним расчетам </t>
  </si>
  <si>
    <t>822</t>
  </si>
  <si>
    <t xml:space="preserve"> Руководитель   </t>
  </si>
  <si>
    <t>Руководитель финансово-</t>
  </si>
  <si>
    <t xml:space="preserve">                                     (подпись)                                      (расшифровка подписи)</t>
  </si>
  <si>
    <t>экономической службы        ____________________      __________________________</t>
  </si>
  <si>
    <t xml:space="preserve">                        (подпись)                     (расшифровка подписи)</t>
  </si>
  <si>
    <t xml:space="preserve">                          2. Расходы бюджета</t>
  </si>
  <si>
    <t xml:space="preserve">        Форма 0503127  с.2</t>
  </si>
  <si>
    <t xml:space="preserve">Код </t>
  </si>
  <si>
    <t xml:space="preserve">             Неисполненные </t>
  </si>
  <si>
    <t>расхода</t>
  </si>
  <si>
    <t xml:space="preserve">Лимиты </t>
  </si>
  <si>
    <t xml:space="preserve">                назначения</t>
  </si>
  <si>
    <t>бюджетных</t>
  </si>
  <si>
    <t>по</t>
  </si>
  <si>
    <t>классифи-</t>
  </si>
  <si>
    <t>обязательств</t>
  </si>
  <si>
    <t>ассигно-</t>
  </si>
  <si>
    <t>лимитам</t>
  </si>
  <si>
    <t>кации</t>
  </si>
  <si>
    <t>ваниям</t>
  </si>
  <si>
    <t>10</t>
  </si>
  <si>
    <t>11</t>
  </si>
  <si>
    <t>Расходы бюджета - всего</t>
  </si>
  <si>
    <t>200</t>
  </si>
  <si>
    <t>Результат исполнения бюджета (дефицит / профицит)</t>
  </si>
  <si>
    <t>04159890</t>
  </si>
  <si>
    <t>СЕЛЬСКОЕ ПОСЕЛЕНИЕ «СЕЛО СРЕДНИЕ ПАХАЧИ»</t>
  </si>
  <si>
    <t>Эчган Л.Ш.</t>
  </si>
  <si>
    <t>Штрафы, санкции, возмещение ущерба</t>
  </si>
  <si>
    <t>Доходы от уплаты акцизов на дизельное топливо</t>
  </si>
  <si>
    <t>Доходы от уплаты акцизов на прямогонный бензин</t>
  </si>
  <si>
    <t xml:space="preserve">Финансово-экономическое управление администрации Олюторского муниципального района </t>
  </si>
  <si>
    <t>Администрация МО СП "село Средние Пахачи"</t>
  </si>
  <si>
    <t>ДК</t>
  </si>
  <si>
    <t>100 1030223001 0000 110</t>
  </si>
  <si>
    <t>100 1030224001 0000 110</t>
  </si>
  <si>
    <t>100 1030225001 0000 110</t>
  </si>
  <si>
    <t>100 1030226001 0000 110</t>
  </si>
  <si>
    <t>Доходы от уплаты акцизов на моторные масла для дизельных и (или) карбюраторных (инжекторных) двигателей</t>
  </si>
  <si>
    <t>Единый сельскохозяйственный налог</t>
  </si>
  <si>
    <t>182 1050300001 0000 110</t>
  </si>
  <si>
    <t>188 1169005010 0000 140</t>
  </si>
  <si>
    <t>Доходы от уплаты акцизов на автомобильный бензин</t>
  </si>
  <si>
    <t xml:space="preserve">Дотация бюджетам поселений  на выравнивание бюджетной обеспеченности </t>
  </si>
  <si>
    <t>Дотация на поддержку мер по обеспечению сбалансированности бюджетов поселений</t>
  </si>
  <si>
    <t>Субвенция бюджетам на выполнение гос. полномочий по государственной регистрации актов гражданского состояния (фед)</t>
  </si>
  <si>
    <t>Субвенция бюджетам на выполнение гос. полномочий по государственной регистрации актов гражданского состояния (кр)</t>
  </si>
  <si>
    <t>Субвенция бюджетам на осуществление полномочий по первичному воинскому учету на территориях, где отсутствуют военные комиссариаты</t>
  </si>
  <si>
    <t>902 2020100110 0000 151</t>
  </si>
  <si>
    <t>902 2020100310 0000 151</t>
  </si>
  <si>
    <t>902 202 0300310 0000 151</t>
  </si>
  <si>
    <t>902 2020301510 0000 151</t>
  </si>
  <si>
    <t>902 2020302410 0000 151</t>
  </si>
  <si>
    <t>935.0102.9900010020.121</t>
  </si>
  <si>
    <t>935.0102.9900010020.129</t>
  </si>
  <si>
    <t>935.0104.9900010010.121</t>
  </si>
  <si>
    <t>935.0104.9900010010.129</t>
  </si>
  <si>
    <t>935.0104.9900010010.122</t>
  </si>
  <si>
    <t>00212</t>
  </si>
  <si>
    <t>00222</t>
  </si>
  <si>
    <t>00226</t>
  </si>
  <si>
    <t>935.0104.9900010010.244</t>
  </si>
  <si>
    <t>00221</t>
  </si>
  <si>
    <t>00223</t>
  </si>
  <si>
    <t>00225</t>
  </si>
  <si>
    <t>00310</t>
  </si>
  <si>
    <t>00340</t>
  </si>
  <si>
    <t>00290</t>
  </si>
  <si>
    <t>935.0106.0110110200.540</t>
  </si>
  <si>
    <t>935.0113.9900010050.111</t>
  </si>
  <si>
    <t>935.0113.9900010050.119</t>
  </si>
  <si>
    <t>935.0113.9900040080.244</t>
  </si>
  <si>
    <t>935.0310.0610109990.244</t>
  </si>
  <si>
    <t>935.0310.0610209990.244</t>
  </si>
  <si>
    <t>935.0310.0610409990.244</t>
  </si>
  <si>
    <t>935.0409.0210109990.244</t>
  </si>
  <si>
    <t>935.0409.0210209990.244</t>
  </si>
  <si>
    <t>935.0409.0210309990.244</t>
  </si>
  <si>
    <t>935.0501.0320109990.244</t>
  </si>
  <si>
    <t>935.0503.0310109990.244</t>
  </si>
  <si>
    <t>935.0503.0310509990.244</t>
  </si>
  <si>
    <t>935.0801.0410110200.540</t>
  </si>
  <si>
    <t>935.0801.9900010200.540</t>
  </si>
  <si>
    <t>Иные межбюджетные трансферты</t>
  </si>
  <si>
    <t>Фонд оплаты труда</t>
  </si>
  <si>
    <t>Взносы по обяз соц страх и иные выплаты</t>
  </si>
  <si>
    <t>Прочие выплаты</t>
  </si>
  <si>
    <t>Транспортные услуги</t>
  </si>
  <si>
    <t>Прочие работы, услуги</t>
  </si>
  <si>
    <t>Увелич стоимости основных средств</t>
  </si>
  <si>
    <t>Увелич стоимости мат запасов</t>
  </si>
  <si>
    <t>Услуги связи</t>
  </si>
  <si>
    <t>Коммунальные услуги</t>
  </si>
  <si>
    <t>Работы, усл по содерж имущества</t>
  </si>
  <si>
    <t>Прочие расходы</t>
  </si>
  <si>
    <t>Субвенция бюджетам на выполнение гос.полномочий по Камчатскому краю по созданию административных комиссий в целях привлечения к административной ответственности</t>
  </si>
  <si>
    <t>182 1060603310 1000 110</t>
  </si>
  <si>
    <t>902 1080402001 1000 110</t>
  </si>
  <si>
    <t>Земельный налог с организаций , обладающих земельным участком, расположенным в границах сельских поселений (перерасчеты, недоимка и задолженность по соотв платежу, в т.ч. и отмененному)</t>
  </si>
  <si>
    <t>Государственная пошлина за совершение нотариальных действий должностными лицами органов МСУ, уполномоченными в соотв с закондательными актами РФ)</t>
  </si>
  <si>
    <t>902 1110904510 0000 120</t>
  </si>
  <si>
    <t>Исполнено</t>
  </si>
  <si>
    <t>935.0104.9900010010.853</t>
  </si>
  <si>
    <t xml:space="preserve">           по ОКТМО</t>
  </si>
  <si>
    <t>30827406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</si>
  <si>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налогов осуществляется в соответствии со статьей 228 Налогового кодекса Российской Федерации</t>
  </si>
  <si>
    <t>Доходы от использования имущества и прав, находящихся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</si>
  <si>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00251</t>
  </si>
  <si>
    <t>00211</t>
  </si>
  <si>
    <t>00213</t>
  </si>
  <si>
    <t>935.0203.9900051180.121</t>
  </si>
  <si>
    <t>935.0203.9900051180.129</t>
  </si>
  <si>
    <t>935.0203.9900051180.244</t>
  </si>
  <si>
    <t>935.0310.0610309990.244</t>
  </si>
  <si>
    <t>935.0310.0610509990.244</t>
  </si>
  <si>
    <t>935.0310.0610609990.244</t>
  </si>
  <si>
    <t>935.0310.0610709990.244</t>
  </si>
  <si>
    <t>935.0501.0320209990.244</t>
  </si>
  <si>
    <t>Тех состояние пож водоснабж</t>
  </si>
  <si>
    <t>Повыш ПБ ЖФ</t>
  </si>
  <si>
    <t>Система оповещения</t>
  </si>
  <si>
    <t>Создание мат резерва</t>
  </si>
  <si>
    <t>Разбор ветхих строений</t>
  </si>
  <si>
    <t>Пропаганда ПБ</t>
  </si>
  <si>
    <t>Кап ремонт автодорог</t>
  </si>
  <si>
    <t>Кап ремонт двор проездов</t>
  </si>
  <si>
    <t>Обеспеч трансп безопасн</t>
  </si>
  <si>
    <t>Ремонт МКД</t>
  </si>
  <si>
    <t>Взносы ФКР</t>
  </si>
  <si>
    <t>Уличное освещение</t>
  </si>
  <si>
    <t>Благ-во</t>
  </si>
  <si>
    <t>Культура</t>
  </si>
  <si>
    <t>МЦБС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</si>
  <si>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налогов осуществляется в соответствии со статьей 228 Налогового кодекса Российской Федерации (пени по соотв платежу)</t>
  </si>
  <si>
    <t>182 1010201001 2100 110</t>
  </si>
  <si>
    <t>Земельный налог с организаций , обладающих земельным участком, расположенным в границах сельских поселений (пени по соотв платежу)</t>
  </si>
  <si>
    <t>182 1060603310 2100 110</t>
  </si>
  <si>
    <t>Земельный налог с организаций , обладающих земельным участком, расположенным в границах сельских поселений (суммы денежных взысканий (штрафов)</t>
  </si>
  <si>
    <t>182 1060603310 3000 110</t>
  </si>
  <si>
    <t>Невыясненные поступления, зачисляемые в бюджет поселений</t>
  </si>
  <si>
    <t>902 1170105010 0000 180</t>
  </si>
  <si>
    <t>182 1010203001 1000 110</t>
  </si>
  <si>
    <t>182 1010201001 1000 110</t>
  </si>
  <si>
    <t>17-783</t>
  </si>
  <si>
    <t>902 1110503510 0000 120</t>
  </si>
  <si>
    <t>935.0111.0120110030.870</t>
  </si>
  <si>
    <t>КБК</t>
  </si>
  <si>
    <t>Сумма изменений (-)</t>
  </si>
  <si>
    <t>Бюджетные ассигнования после уточнения</t>
  </si>
  <si>
    <t>П/н</t>
  </si>
  <si>
    <t>1</t>
  </si>
  <si>
    <t>2</t>
  </si>
  <si>
    <t>13</t>
  </si>
  <si>
    <t>Итого:</t>
  </si>
  <si>
    <t>Сумма изменений  (+)</t>
  </si>
  <si>
    <t>Утвержденные бюджетные ассигнования на 2018 год</t>
  </si>
  <si>
    <t>Субсидии местным бюджетам на реализацию мероприятий соответствующей подпрограммы соответствующей государственной программы Камчатского края (за исключением инвестиционных мероприятий и субсидий, которым присвоены отдельные коды)</t>
  </si>
  <si>
    <t>902 20202999 0000 151</t>
  </si>
  <si>
    <t>935.0104.9900010011.121</t>
  </si>
  <si>
    <t>935.0104.9900010011.129</t>
  </si>
  <si>
    <t>935.0104.9900010012.121</t>
  </si>
  <si>
    <t>935.0104.9900010012.129</t>
  </si>
  <si>
    <t>935.0505.0130540061.244</t>
  </si>
  <si>
    <t>935.0505.01305S0061.244</t>
  </si>
  <si>
    <t>Ветхие сети</t>
  </si>
  <si>
    <t>01 апреля 2018 года</t>
  </si>
  <si>
    <t>03.04.2018</t>
  </si>
  <si>
    <t>18-365</t>
  </si>
  <si>
    <t>935.0304.9900040270.121</t>
  </si>
  <si>
    <t>935.0304.9900040270.129</t>
  </si>
  <si>
    <t>935.0304.9900059300.129</t>
  </si>
  <si>
    <t>935.0304.9900059300.121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</si>
</sst>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5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 style="hair">
        <color indexed="8"/>
      </bottom>
    </border>
    <border>
      <left/>
      <right style="medium">
        <color indexed="8"/>
      </right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n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center"/>
    </xf>
    <xf numFmtId="49" fontId="2" fillId="0" borderId="0" xfId="0" applyNumberFormat="1" applyFont="1" applyFill="1" applyAlignment="1">
      <alignment/>
    </xf>
    <xf numFmtId="49" fontId="2" fillId="0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/>
    </xf>
    <xf numFmtId="49" fontId="2" fillId="0" borderId="12" xfId="0" applyNumberFormat="1" applyFont="1" applyFill="1" applyBorder="1" applyAlignment="1">
      <alignment/>
    </xf>
    <xf numFmtId="49" fontId="2" fillId="0" borderId="14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5" xfId="0" applyFill="1" applyBorder="1" applyAlignment="1">
      <alignment/>
    </xf>
    <xf numFmtId="49" fontId="0" fillId="0" borderId="15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top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wrapText="1"/>
    </xf>
    <xf numFmtId="49" fontId="2" fillId="0" borderId="27" xfId="0" applyNumberFormat="1" applyFont="1" applyFill="1" applyBorder="1" applyAlignment="1">
      <alignment horizontal="center" wrapText="1"/>
    </xf>
    <xf numFmtId="49" fontId="2" fillId="0" borderId="28" xfId="0" applyNumberFormat="1" applyFont="1" applyFill="1" applyBorder="1" applyAlignment="1">
      <alignment horizontal="center" wrapText="1"/>
    </xf>
    <xf numFmtId="49" fontId="2" fillId="0" borderId="28" xfId="0" applyNumberFormat="1" applyFont="1" applyFill="1" applyBorder="1" applyAlignment="1">
      <alignment horizontal="left" wrapText="1"/>
    </xf>
    <xf numFmtId="49" fontId="2" fillId="0" borderId="23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4" fontId="2" fillId="0" borderId="29" xfId="0" applyNumberFormat="1" applyFont="1" applyFill="1" applyBorder="1" applyAlignment="1">
      <alignment horizontal="center"/>
    </xf>
    <xf numFmtId="4" fontId="2" fillId="0" borderId="30" xfId="0" applyNumberFormat="1" applyFont="1" applyFill="1" applyBorder="1" applyAlignment="1">
      <alignment horizontal="center"/>
    </xf>
    <xf numFmtId="4" fontId="2" fillId="0" borderId="31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 wrapText="1"/>
    </xf>
    <xf numFmtId="49" fontId="2" fillId="0" borderId="22" xfId="0" applyNumberFormat="1" applyFont="1" applyFill="1" applyBorder="1" applyAlignment="1">
      <alignment horizontal="center" wrapText="1"/>
    </xf>
    <xf numFmtId="4" fontId="2" fillId="0" borderId="16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 horizontal="center"/>
    </xf>
    <xf numFmtId="4" fontId="2" fillId="0" borderId="33" xfId="0" applyNumberFormat="1" applyFont="1" applyFill="1" applyBorder="1" applyAlignment="1">
      <alignment horizontal="center"/>
    </xf>
    <xf numFmtId="49" fontId="2" fillId="0" borderId="34" xfId="0" applyNumberFormat="1" applyFont="1" applyFill="1" applyBorder="1" applyAlignment="1">
      <alignment horizontal="center" wrapText="1"/>
    </xf>
    <xf numFmtId="49" fontId="2" fillId="0" borderId="29" xfId="0" applyNumberFormat="1" applyFont="1" applyFill="1" applyBorder="1" applyAlignment="1">
      <alignment horizontal="center"/>
    </xf>
    <xf numFmtId="4" fontId="2" fillId="0" borderId="3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" fontId="2" fillId="0" borderId="36" xfId="0" applyNumberFormat="1" applyFont="1" applyFill="1" applyBorder="1" applyAlignment="1">
      <alignment horizontal="center"/>
    </xf>
    <xf numFmtId="4" fontId="2" fillId="0" borderId="37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9" fontId="2" fillId="0" borderId="38" xfId="0" applyNumberFormat="1" applyFont="1" applyFill="1" applyBorder="1" applyAlignment="1">
      <alignment horizontal="center" wrapText="1"/>
    </xf>
    <xf numFmtId="49" fontId="2" fillId="0" borderId="24" xfId="0" applyNumberFormat="1" applyFont="1" applyFill="1" applyBorder="1" applyAlignment="1">
      <alignment horizontal="center"/>
    </xf>
    <xf numFmtId="4" fontId="2" fillId="0" borderId="24" xfId="0" applyNumberFormat="1" applyFont="1" applyFill="1" applyBorder="1" applyAlignment="1">
      <alignment horizontal="center"/>
    </xf>
    <xf numFmtId="4" fontId="2" fillId="0" borderId="23" xfId="0" applyNumberFormat="1" applyFont="1" applyFill="1" applyBorder="1" applyAlignment="1">
      <alignment horizontal="center"/>
    </xf>
    <xf numFmtId="4" fontId="2" fillId="0" borderId="39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center"/>
    </xf>
    <xf numFmtId="49" fontId="2" fillId="0" borderId="4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center"/>
    </xf>
    <xf numFmtId="49" fontId="2" fillId="0" borderId="36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49" fontId="2" fillId="0" borderId="39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9" fontId="2" fillId="0" borderId="41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49" fontId="2" fillId="0" borderId="42" xfId="0" applyNumberFormat="1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>
      <alignment horizontal="center" vertical="center"/>
    </xf>
    <xf numFmtId="49" fontId="2" fillId="0" borderId="44" xfId="0" applyNumberFormat="1" applyFont="1" applyFill="1" applyBorder="1" applyAlignment="1">
      <alignment horizontal="center" vertical="center"/>
    </xf>
    <xf numFmtId="49" fontId="2" fillId="0" borderId="45" xfId="0" applyNumberFormat="1" applyFont="1" applyFill="1" applyBorder="1" applyAlignment="1">
      <alignment horizontal="center" wrapText="1"/>
    </xf>
    <xf numFmtId="49" fontId="2" fillId="0" borderId="46" xfId="0" applyNumberFormat="1" applyFont="1" applyFill="1" applyBorder="1" applyAlignment="1">
      <alignment horizontal="center" wrapText="1"/>
    </xf>
    <xf numFmtId="49" fontId="2" fillId="0" borderId="46" xfId="0" applyNumberFormat="1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Alignment="1">
      <alignment horizontal="left"/>
    </xf>
    <xf numFmtId="49" fontId="2" fillId="33" borderId="0" xfId="0" applyNumberFormat="1" applyFont="1" applyFill="1" applyAlignment="1">
      <alignment/>
    </xf>
    <xf numFmtId="0" fontId="0" fillId="33" borderId="15" xfId="0" applyFill="1" applyBorder="1" applyAlignment="1">
      <alignment horizontal="left"/>
    </xf>
    <xf numFmtId="0" fontId="0" fillId="33" borderId="15" xfId="0" applyFill="1" applyBorder="1" applyAlignment="1">
      <alignment/>
    </xf>
    <xf numFmtId="49" fontId="0" fillId="33" borderId="15" xfId="0" applyNumberForma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49" fontId="2" fillId="33" borderId="21" xfId="0" applyNumberFormat="1" applyFont="1" applyFill="1" applyBorder="1" applyAlignment="1">
      <alignment horizontal="center" vertical="center"/>
    </xf>
    <xf numFmtId="49" fontId="2" fillId="33" borderId="47" xfId="0" applyNumberFormat="1" applyFont="1" applyFill="1" applyBorder="1" applyAlignment="1">
      <alignment horizontal="left" vertical="center"/>
    </xf>
    <xf numFmtId="49" fontId="2" fillId="33" borderId="40" xfId="0" applyNumberFormat="1" applyFont="1" applyFill="1" applyBorder="1" applyAlignment="1">
      <alignment horizontal="left" vertic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49" fontId="2" fillId="33" borderId="23" xfId="0" applyNumberFormat="1" applyFont="1" applyFill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left" wrapText="1"/>
    </xf>
    <xf numFmtId="49" fontId="2" fillId="33" borderId="26" xfId="0" applyNumberFormat="1" applyFont="1" applyFill="1" applyBorder="1" applyAlignment="1">
      <alignment horizontal="center" wrapText="1"/>
    </xf>
    <xf numFmtId="0" fontId="2" fillId="33" borderId="49" xfId="0" applyFont="1" applyFill="1" applyBorder="1" applyAlignment="1">
      <alignment horizontal="left" wrapText="1" indent="2"/>
    </xf>
    <xf numFmtId="49" fontId="2" fillId="33" borderId="28" xfId="0" applyNumberFormat="1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left" wrapText="1"/>
    </xf>
    <xf numFmtId="0" fontId="2" fillId="33" borderId="50" xfId="0" applyFont="1" applyFill="1" applyBorder="1" applyAlignment="1">
      <alignment horizontal="left" wrapText="1"/>
    </xf>
    <xf numFmtId="0" fontId="2" fillId="33" borderId="5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49" fontId="2" fillId="33" borderId="52" xfId="0" applyNumberFormat="1" applyFont="1" applyFill="1" applyBorder="1" applyAlignment="1">
      <alignment horizontal="center" wrapText="1"/>
    </xf>
    <xf numFmtId="49" fontId="2" fillId="33" borderId="52" xfId="0" applyNumberFormat="1" applyFont="1" applyFill="1" applyBorder="1" applyAlignment="1">
      <alignment horizontal="left" wrapText="1"/>
    </xf>
    <xf numFmtId="0" fontId="2" fillId="33" borderId="52" xfId="0" applyFont="1" applyFill="1" applyBorder="1" applyAlignment="1">
      <alignment horizontal="left" wrapText="1"/>
    </xf>
    <xf numFmtId="0" fontId="2" fillId="33" borderId="53" xfId="0" applyFont="1" applyFill="1" applyBorder="1" applyAlignment="1">
      <alignment horizontal="left" wrapText="1"/>
    </xf>
    <xf numFmtId="0" fontId="2" fillId="33" borderId="0" xfId="0" applyFont="1" applyFill="1" applyAlignment="1">
      <alignment horizontal="center"/>
    </xf>
    <xf numFmtId="0" fontId="0" fillId="33" borderId="15" xfId="0" applyFill="1" applyBorder="1" applyAlignment="1">
      <alignment horizontal="center"/>
    </xf>
    <xf numFmtId="0" fontId="8" fillId="33" borderId="49" xfId="0" applyFont="1" applyFill="1" applyBorder="1" applyAlignment="1">
      <alignment horizontal="left" wrapText="1"/>
    </xf>
    <xf numFmtId="0" fontId="8" fillId="33" borderId="54" xfId="0" applyFont="1" applyFill="1" applyBorder="1" applyAlignment="1">
      <alignment horizontal="left" wrapText="1"/>
    </xf>
    <xf numFmtId="0" fontId="5" fillId="33" borderId="55" xfId="0" applyFont="1" applyFill="1" applyBorder="1" applyAlignment="1">
      <alignment horizontal="left" wrapText="1"/>
    </xf>
    <xf numFmtId="0" fontId="9" fillId="0" borderId="56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9" fillId="0" borderId="57" xfId="0" applyFont="1" applyFill="1" applyBorder="1" applyAlignment="1">
      <alignment horizontal="left" wrapText="1"/>
    </xf>
    <xf numFmtId="0" fontId="9" fillId="0" borderId="58" xfId="0" applyFont="1" applyFill="1" applyBorder="1" applyAlignment="1">
      <alignment horizontal="left" wrapText="1"/>
    </xf>
    <xf numFmtId="0" fontId="9" fillId="0" borderId="46" xfId="0" applyFont="1" applyFill="1" applyBorder="1" applyAlignment="1">
      <alignment horizontal="left" wrapText="1" indent="2"/>
    </xf>
    <xf numFmtId="0" fontId="9" fillId="0" borderId="46" xfId="0" applyFont="1" applyFill="1" applyBorder="1" applyAlignment="1">
      <alignment horizontal="left" wrapText="1" inden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>
      <alignment horizontal="left"/>
    </xf>
    <xf numFmtId="0" fontId="9" fillId="0" borderId="15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 vertical="center"/>
    </xf>
    <xf numFmtId="49" fontId="11" fillId="0" borderId="59" xfId="0" applyNumberFormat="1" applyFont="1" applyFill="1" applyBorder="1" applyAlignment="1">
      <alignment horizontal="center" wrapText="1"/>
    </xf>
    <xf numFmtId="49" fontId="11" fillId="0" borderId="46" xfId="0" applyNumberFormat="1" applyFont="1" applyFill="1" applyBorder="1" applyAlignment="1">
      <alignment horizontal="center" vertical="center"/>
    </xf>
    <xf numFmtId="4" fontId="10" fillId="0" borderId="60" xfId="0" applyNumberFormat="1" applyFont="1" applyFill="1" applyBorder="1" applyAlignment="1">
      <alignment horizontal="right"/>
    </xf>
    <xf numFmtId="4" fontId="10" fillId="0" borderId="46" xfId="0" applyNumberFormat="1" applyFont="1" applyFill="1" applyBorder="1" applyAlignment="1">
      <alignment horizontal="right"/>
    </xf>
    <xf numFmtId="4" fontId="10" fillId="0" borderId="20" xfId="0" applyNumberFormat="1" applyFont="1" applyFill="1" applyBorder="1" applyAlignment="1">
      <alignment horizontal="right"/>
    </xf>
    <xf numFmtId="4" fontId="10" fillId="0" borderId="37" xfId="0" applyNumberFormat="1" applyFont="1" applyFill="1" applyBorder="1" applyAlignment="1">
      <alignment horizontal="right"/>
    </xf>
    <xf numFmtId="4" fontId="10" fillId="0" borderId="36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9" fontId="6" fillId="0" borderId="0" xfId="0" applyNumberFormat="1" applyFont="1" applyFill="1" applyAlignment="1">
      <alignment/>
    </xf>
    <xf numFmtId="0" fontId="14" fillId="0" borderId="0" xfId="0" applyFont="1" applyFill="1" applyAlignment="1">
      <alignment horizontal="left"/>
    </xf>
    <xf numFmtId="0" fontId="14" fillId="0" borderId="0" xfId="0" applyFont="1" applyFill="1" applyBorder="1" applyAlignment="1">
      <alignment/>
    </xf>
    <xf numFmtId="49" fontId="14" fillId="0" borderId="0" xfId="0" applyNumberFormat="1" applyFont="1" applyFill="1" applyAlignment="1">
      <alignment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49" fontId="10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49" fontId="11" fillId="33" borderId="27" xfId="0" applyNumberFormat="1" applyFont="1" applyFill="1" applyBorder="1" applyAlignment="1">
      <alignment horizontal="center" wrapText="1"/>
    </xf>
    <xf numFmtId="49" fontId="11" fillId="33" borderId="29" xfId="0" applyNumberFormat="1" applyFont="1" applyFill="1" applyBorder="1" applyAlignment="1">
      <alignment horizontal="center" wrapText="1"/>
    </xf>
    <xf numFmtId="4" fontId="11" fillId="33" borderId="29" xfId="0" applyNumberFormat="1" applyFont="1" applyFill="1" applyBorder="1" applyAlignment="1">
      <alignment horizontal="right"/>
    </xf>
    <xf numFmtId="49" fontId="11" fillId="33" borderId="22" xfId="0" applyNumberFormat="1" applyFont="1" applyFill="1" applyBorder="1" applyAlignment="1">
      <alignment horizontal="center" wrapText="1"/>
    </xf>
    <xf numFmtId="49" fontId="11" fillId="33" borderId="16" xfId="0" applyNumberFormat="1" applyFont="1" applyFill="1" applyBorder="1" applyAlignment="1">
      <alignment horizontal="center" wrapText="1"/>
    </xf>
    <xf numFmtId="4" fontId="11" fillId="33" borderId="30" xfId="0" applyNumberFormat="1" applyFont="1" applyFill="1" applyBorder="1" applyAlignment="1">
      <alignment horizontal="right"/>
    </xf>
    <xf numFmtId="4" fontId="11" fillId="33" borderId="37" xfId="0" applyNumberFormat="1" applyFont="1" applyFill="1" applyBorder="1" applyAlignment="1">
      <alignment horizontal="right" vertical="center"/>
    </xf>
    <xf numFmtId="49" fontId="11" fillId="33" borderId="46" xfId="0" applyNumberFormat="1" applyFont="1" applyFill="1" applyBorder="1" applyAlignment="1">
      <alignment horizontal="left" wrapText="1" indent="1"/>
    </xf>
    <xf numFmtId="49" fontId="11" fillId="33" borderId="46" xfId="0" applyNumberFormat="1" applyFont="1" applyFill="1" applyBorder="1" applyAlignment="1">
      <alignment horizontal="center" wrapText="1"/>
    </xf>
    <xf numFmtId="4" fontId="11" fillId="33" borderId="37" xfId="0" applyNumberFormat="1" applyFont="1" applyFill="1" applyBorder="1" applyAlignment="1">
      <alignment horizontal="right"/>
    </xf>
    <xf numFmtId="49" fontId="11" fillId="33" borderId="50" xfId="0" applyNumberFormat="1" applyFont="1" applyFill="1" applyBorder="1" applyAlignment="1">
      <alignment horizontal="center"/>
    </xf>
    <xf numFmtId="49" fontId="11" fillId="33" borderId="61" xfId="0" applyNumberFormat="1" applyFont="1" applyFill="1" applyBorder="1" applyAlignment="1">
      <alignment horizontal="center"/>
    </xf>
    <xf numFmtId="49" fontId="11" fillId="33" borderId="62" xfId="0" applyNumberFormat="1" applyFont="1" applyFill="1" applyBorder="1" applyAlignment="1">
      <alignment horizontal="center"/>
    </xf>
    <xf numFmtId="4" fontId="11" fillId="33" borderId="62" xfId="0" applyNumberFormat="1" applyFont="1" applyFill="1" applyBorder="1" applyAlignment="1">
      <alignment horizontal="center"/>
    </xf>
    <xf numFmtId="4" fontId="11" fillId="33" borderId="63" xfId="0" applyNumberFormat="1" applyFont="1" applyFill="1" applyBorder="1" applyAlignment="1">
      <alignment horizontal="center"/>
    </xf>
    <xf numFmtId="49" fontId="11" fillId="33" borderId="64" xfId="0" applyNumberFormat="1" applyFont="1" applyFill="1" applyBorder="1" applyAlignment="1">
      <alignment horizontal="center"/>
    </xf>
    <xf numFmtId="49" fontId="2" fillId="0" borderId="56" xfId="0" applyNumberFormat="1" applyFont="1" applyFill="1" applyBorder="1" applyAlignment="1">
      <alignment horizontal="center"/>
    </xf>
    <xf numFmtId="49" fontId="11" fillId="33" borderId="65" xfId="0" applyNumberFormat="1" applyFont="1" applyFill="1" applyBorder="1" applyAlignment="1">
      <alignment horizontal="left" wrapText="1" indent="1"/>
    </xf>
    <xf numFmtId="49" fontId="11" fillId="33" borderId="66" xfId="0" applyNumberFormat="1" applyFont="1" applyFill="1" applyBorder="1" applyAlignment="1">
      <alignment horizontal="center" wrapText="1"/>
    </xf>
    <xf numFmtId="4" fontId="11" fillId="33" borderId="67" xfId="0" applyNumberFormat="1" applyFont="1" applyFill="1" applyBorder="1" applyAlignment="1">
      <alignment horizontal="right"/>
    </xf>
    <xf numFmtId="49" fontId="9" fillId="33" borderId="0" xfId="0" applyNumberFormat="1" applyFont="1" applyFill="1" applyBorder="1" applyAlignment="1">
      <alignment horizontal="left"/>
    </xf>
    <xf numFmtId="0" fontId="9" fillId="33" borderId="15" xfId="0" applyFont="1" applyFill="1" applyBorder="1" applyAlignment="1">
      <alignment horizontal="left"/>
    </xf>
    <xf numFmtId="49" fontId="9" fillId="33" borderId="22" xfId="0" applyNumberFormat="1" applyFont="1" applyFill="1" applyBorder="1" applyAlignment="1">
      <alignment horizontal="left" vertical="center"/>
    </xf>
    <xf numFmtId="49" fontId="9" fillId="33" borderId="29" xfId="0" applyNumberFormat="1" applyFont="1" applyFill="1" applyBorder="1" applyAlignment="1">
      <alignment horizontal="left" vertical="center"/>
    </xf>
    <xf numFmtId="49" fontId="9" fillId="33" borderId="17" xfId="0" applyNumberFormat="1" applyFont="1" applyFill="1" applyBorder="1" applyAlignment="1">
      <alignment horizontal="left" vertical="center"/>
    </xf>
    <xf numFmtId="49" fontId="9" fillId="33" borderId="42" xfId="0" applyNumberFormat="1" applyFont="1" applyFill="1" applyBorder="1" applyAlignment="1">
      <alignment horizontal="left" vertical="center"/>
    </xf>
    <xf numFmtId="4" fontId="9" fillId="33" borderId="29" xfId="0" applyNumberFormat="1" applyFont="1" applyFill="1" applyBorder="1" applyAlignment="1">
      <alignment horizontal="left"/>
    </xf>
    <xf numFmtId="4" fontId="9" fillId="33" borderId="35" xfId="0" applyNumberFormat="1" applyFont="1" applyFill="1" applyBorder="1" applyAlignment="1">
      <alignment horizontal="left"/>
    </xf>
    <xf numFmtId="4" fontId="9" fillId="33" borderId="68" xfId="0" applyNumberFormat="1" applyFont="1" applyFill="1" applyBorder="1" applyAlignment="1">
      <alignment horizontal="left"/>
    </xf>
    <xf numFmtId="49" fontId="9" fillId="33" borderId="61" xfId="0" applyNumberFormat="1" applyFont="1" applyFill="1" applyBorder="1" applyAlignment="1">
      <alignment horizontal="left"/>
    </xf>
    <xf numFmtId="49" fontId="9" fillId="33" borderId="69" xfId="0" applyNumberFormat="1" applyFont="1" applyFill="1" applyBorder="1" applyAlignment="1">
      <alignment horizontal="left"/>
    </xf>
    <xf numFmtId="0" fontId="9" fillId="33" borderId="0" xfId="0" applyFont="1" applyFill="1" applyAlignment="1">
      <alignment horizontal="left"/>
    </xf>
    <xf numFmtId="4" fontId="0" fillId="33" borderId="0" xfId="0" applyNumberFormat="1" applyFill="1" applyAlignment="1">
      <alignment/>
    </xf>
    <xf numFmtId="49" fontId="11" fillId="33" borderId="46" xfId="0" applyNumberFormat="1" applyFont="1" applyFill="1" applyBorder="1" applyAlignment="1">
      <alignment horizontal="center" vertical="center"/>
    </xf>
    <xf numFmtId="4" fontId="10" fillId="33" borderId="46" xfId="0" applyNumberFormat="1" applyFont="1" applyFill="1" applyBorder="1" applyAlignment="1">
      <alignment horizontal="right"/>
    </xf>
    <xf numFmtId="49" fontId="11" fillId="33" borderId="46" xfId="0" applyNumberFormat="1" applyFont="1" applyFill="1" applyBorder="1" applyAlignment="1">
      <alignment horizontal="center"/>
    </xf>
    <xf numFmtId="4" fontId="10" fillId="33" borderId="20" xfId="0" applyNumberFormat="1" applyFont="1" applyFill="1" applyBorder="1" applyAlignment="1">
      <alignment horizontal="right"/>
    </xf>
    <xf numFmtId="4" fontId="14" fillId="33" borderId="46" xfId="0" applyNumberFormat="1" applyFont="1" applyFill="1" applyBorder="1" applyAlignment="1">
      <alignment horizontal="center" vertical="center"/>
    </xf>
    <xf numFmtId="0" fontId="55" fillId="0" borderId="46" xfId="0" applyFont="1" applyBorder="1" applyAlignment="1">
      <alignment horizontal="center" wrapText="1"/>
    </xf>
    <xf numFmtId="4" fontId="11" fillId="33" borderId="46" xfId="0" applyNumberFormat="1" applyFont="1" applyFill="1" applyBorder="1" applyAlignment="1">
      <alignment horizontal="center"/>
    </xf>
    <xf numFmtId="4" fontId="11" fillId="33" borderId="46" xfId="0" applyNumberFormat="1" applyFont="1" applyFill="1" applyBorder="1" applyAlignment="1">
      <alignment horizontal="right"/>
    </xf>
    <xf numFmtId="4" fontId="14" fillId="33" borderId="46" xfId="0" applyNumberFormat="1" applyFont="1" applyFill="1" applyBorder="1" applyAlignment="1">
      <alignment horizontal="right"/>
    </xf>
    <xf numFmtId="0" fontId="55" fillId="0" borderId="46" xfId="0" applyFont="1" applyBorder="1" applyAlignment="1">
      <alignment horizontal="center" vertical="center" wrapText="1"/>
    </xf>
    <xf numFmtId="49" fontId="2" fillId="33" borderId="22" xfId="0" applyNumberFormat="1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49" fontId="14" fillId="0" borderId="56" xfId="0" applyNumberFormat="1" applyFont="1" applyFill="1" applyBorder="1" applyAlignment="1">
      <alignment horizontal="center" wrapText="1"/>
    </xf>
    <xf numFmtId="49" fontId="7" fillId="0" borderId="70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49" fontId="2" fillId="33" borderId="47" xfId="0" applyNumberFormat="1" applyFont="1" applyFill="1" applyBorder="1" applyAlignment="1">
      <alignment horizontal="center" vertical="center"/>
    </xf>
    <xf numFmtId="49" fontId="2" fillId="33" borderId="71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/>
    </xf>
    <xf numFmtId="49" fontId="2" fillId="33" borderId="40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49" fontId="2" fillId="33" borderId="29" xfId="0" applyNumberFormat="1" applyFont="1" applyFill="1" applyBorder="1" applyAlignment="1">
      <alignment horizontal="center" vertical="center"/>
    </xf>
    <xf numFmtId="4" fontId="14" fillId="33" borderId="46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"/>
  <sheetViews>
    <sheetView zoomScale="124" zoomScaleNormal="124" zoomScalePageLayoutView="0" workbookViewId="0" topLeftCell="A4">
      <selection activeCell="A6" sqref="A6:G6"/>
    </sheetView>
  </sheetViews>
  <sheetFormatPr defaultColWidth="9.00390625" defaultRowHeight="12.75"/>
  <cols>
    <col min="1" max="1" width="36.875" style="85" customWidth="1"/>
    <col min="2" max="2" width="4.625" style="1" customWidth="1"/>
    <col min="3" max="3" width="21.375" style="1" customWidth="1"/>
    <col min="4" max="4" width="16.25390625" style="2" customWidth="1"/>
    <col min="5" max="5" width="14.125" style="2" customWidth="1"/>
    <col min="6" max="6" width="13.125" style="2" customWidth="1"/>
    <col min="7" max="7" width="12.375" style="2" customWidth="1"/>
    <col min="8" max="8" width="13.375" style="2" customWidth="1"/>
    <col min="9" max="9" width="16.125" style="3" customWidth="1"/>
    <col min="10" max="16384" width="9.00390625" style="3" customWidth="1"/>
  </cols>
  <sheetData>
    <row r="1" spans="1:8" ht="14.25" customHeight="1">
      <c r="A1" s="218" t="s">
        <v>0</v>
      </c>
      <c r="B1" s="218"/>
      <c r="C1" s="218"/>
      <c r="D1" s="218"/>
      <c r="E1" s="218"/>
      <c r="F1" s="218"/>
      <c r="G1" s="218"/>
      <c r="H1" s="218"/>
    </row>
    <row r="2" spans="1:9" ht="12" customHeight="1">
      <c r="A2" s="218" t="s">
        <v>1</v>
      </c>
      <c r="B2" s="218"/>
      <c r="C2" s="218"/>
      <c r="D2" s="218"/>
      <c r="E2" s="218"/>
      <c r="F2" s="218"/>
      <c r="G2" s="218"/>
      <c r="H2" s="218"/>
      <c r="I2" s="4"/>
    </row>
    <row r="3" spans="1:9" ht="12" customHeight="1">
      <c r="A3" s="218" t="s">
        <v>2</v>
      </c>
      <c r="B3" s="218"/>
      <c r="C3" s="218"/>
      <c r="D3" s="218"/>
      <c r="E3" s="218"/>
      <c r="F3" s="218"/>
      <c r="G3" s="218"/>
      <c r="H3" s="218"/>
      <c r="I3" s="5"/>
    </row>
    <row r="4" spans="1:9" ht="12.75" customHeight="1">
      <c r="A4" s="219" t="s">
        <v>3</v>
      </c>
      <c r="B4" s="219"/>
      <c r="C4" s="219"/>
      <c r="D4" s="219"/>
      <c r="E4" s="219"/>
      <c r="F4" s="219"/>
      <c r="G4" s="219"/>
      <c r="H4" s="168"/>
      <c r="I4" s="6" t="s">
        <v>4</v>
      </c>
    </row>
    <row r="5" spans="1:9" ht="12.75" customHeight="1">
      <c r="A5" s="169"/>
      <c r="B5" s="170"/>
      <c r="C5" s="170"/>
      <c r="D5" s="170"/>
      <c r="E5" s="170"/>
      <c r="F5" s="170"/>
      <c r="G5" s="170"/>
      <c r="H5" s="162" t="s">
        <v>5</v>
      </c>
      <c r="I5" s="8" t="s">
        <v>6</v>
      </c>
    </row>
    <row r="6" spans="1:9" ht="13.5" customHeight="1">
      <c r="A6" s="220" t="s">
        <v>252</v>
      </c>
      <c r="B6" s="220"/>
      <c r="C6" s="220"/>
      <c r="D6" s="220"/>
      <c r="E6" s="220"/>
      <c r="F6" s="220"/>
      <c r="G6" s="220"/>
      <c r="H6" s="158" t="s">
        <v>7</v>
      </c>
      <c r="I6" s="10" t="s">
        <v>253</v>
      </c>
    </row>
    <row r="7" spans="1:9" ht="18" customHeight="1">
      <c r="A7" s="146" t="s">
        <v>8</v>
      </c>
      <c r="B7" s="158"/>
      <c r="C7" s="158"/>
      <c r="D7" s="222" t="s">
        <v>119</v>
      </c>
      <c r="E7" s="222"/>
      <c r="F7" s="222"/>
      <c r="G7" s="222"/>
      <c r="H7" s="158"/>
      <c r="I7" s="11"/>
    </row>
    <row r="8" spans="1:9" ht="9.75" customHeight="1">
      <c r="A8" s="146" t="s">
        <v>9</v>
      </c>
      <c r="B8" s="158"/>
      <c r="C8" s="158"/>
      <c r="D8" s="221" t="s">
        <v>118</v>
      </c>
      <c r="E8" s="221"/>
      <c r="F8" s="221"/>
      <c r="G8" s="221"/>
      <c r="H8" s="158"/>
      <c r="I8" s="12"/>
    </row>
    <row r="9" spans="1:9" ht="9.75" customHeight="1">
      <c r="A9" s="146" t="s">
        <v>10</v>
      </c>
      <c r="B9" s="158"/>
      <c r="C9" s="158"/>
      <c r="D9" s="221"/>
      <c r="E9" s="221"/>
      <c r="F9" s="221"/>
      <c r="G9" s="221"/>
      <c r="H9" s="158" t="s">
        <v>11</v>
      </c>
      <c r="I9" s="10" t="s">
        <v>112</v>
      </c>
    </row>
    <row r="10" spans="1:9" ht="9.75" customHeight="1">
      <c r="A10" s="146" t="s">
        <v>12</v>
      </c>
      <c r="B10" s="171"/>
      <c r="C10" s="172"/>
      <c r="D10" s="221"/>
      <c r="E10" s="221"/>
      <c r="F10" s="221"/>
      <c r="G10" s="221"/>
      <c r="H10" s="158" t="s">
        <v>13</v>
      </c>
      <c r="I10" s="10" t="s">
        <v>14</v>
      </c>
    </row>
    <row r="11" spans="1:9" ht="15.75" customHeight="1">
      <c r="A11" s="146" t="s">
        <v>15</v>
      </c>
      <c r="B11" s="158"/>
      <c r="C11" s="217" t="s">
        <v>113</v>
      </c>
      <c r="D11" s="217"/>
      <c r="E11" s="217"/>
      <c r="F11" s="217"/>
      <c r="G11" s="217"/>
      <c r="H11" s="158" t="s">
        <v>190</v>
      </c>
      <c r="I11" s="10" t="s">
        <v>191</v>
      </c>
    </row>
    <row r="12" spans="1:9" ht="13.5" customHeight="1">
      <c r="A12" s="146" t="s">
        <v>16</v>
      </c>
      <c r="B12" s="158"/>
      <c r="C12" s="158"/>
      <c r="D12" s="162"/>
      <c r="E12" s="162"/>
      <c r="F12" s="162"/>
      <c r="G12" s="162"/>
      <c r="H12" s="158"/>
      <c r="I12" s="10"/>
    </row>
    <row r="13" spans="1:9" ht="13.5" customHeight="1">
      <c r="A13" s="146" t="s">
        <v>17</v>
      </c>
      <c r="B13" s="158"/>
      <c r="C13" s="158"/>
      <c r="D13" s="162"/>
      <c r="E13" s="162"/>
      <c r="F13" s="162"/>
      <c r="G13" s="162"/>
      <c r="H13" s="158" t="s">
        <v>18</v>
      </c>
      <c r="I13" s="13" t="s">
        <v>19</v>
      </c>
    </row>
    <row r="14" spans="1:9" s="167" customFormat="1" ht="14.25" customHeight="1">
      <c r="A14" s="163"/>
      <c r="B14" s="164"/>
      <c r="C14" s="164" t="s">
        <v>20</v>
      </c>
      <c r="D14" s="165"/>
      <c r="E14" s="165"/>
      <c r="F14" s="165"/>
      <c r="G14" s="165"/>
      <c r="H14" s="165"/>
      <c r="I14" s="166"/>
    </row>
    <row r="15" spans="1:9" ht="5.25" customHeight="1">
      <c r="A15" s="86"/>
      <c r="B15" s="15"/>
      <c r="C15" s="16"/>
      <c r="D15" s="17"/>
      <c r="E15" s="17"/>
      <c r="F15" s="17"/>
      <c r="G15" s="17"/>
      <c r="H15" s="17"/>
      <c r="I15" s="18"/>
    </row>
    <row r="16" spans="1:9" ht="12.75" customHeight="1">
      <c r="A16" s="87"/>
      <c r="B16" s="19"/>
      <c r="C16" s="20"/>
      <c r="D16" s="21"/>
      <c r="E16" s="22"/>
      <c r="F16" s="23" t="s">
        <v>21</v>
      </c>
      <c r="G16" s="24"/>
      <c r="H16" s="25"/>
      <c r="I16" s="96"/>
    </row>
    <row r="17" spans="1:9" ht="9.75" customHeight="1">
      <c r="A17" s="88"/>
      <c r="B17" s="19" t="s">
        <v>22</v>
      </c>
      <c r="C17" s="20" t="s">
        <v>23</v>
      </c>
      <c r="D17" s="21" t="s">
        <v>24</v>
      </c>
      <c r="E17" s="27" t="s">
        <v>25</v>
      </c>
      <c r="F17" s="28" t="s">
        <v>26</v>
      </c>
      <c r="G17" s="27" t="s">
        <v>27</v>
      </c>
      <c r="H17" s="29"/>
      <c r="I17" s="97" t="s">
        <v>28</v>
      </c>
    </row>
    <row r="18" spans="1:9" ht="9.75" customHeight="1">
      <c r="A18" s="88" t="s">
        <v>29</v>
      </c>
      <c r="B18" s="19" t="s">
        <v>30</v>
      </c>
      <c r="C18" s="20" t="s">
        <v>31</v>
      </c>
      <c r="D18" s="21" t="s">
        <v>32</v>
      </c>
      <c r="E18" s="30" t="s">
        <v>33</v>
      </c>
      <c r="F18" s="21" t="s">
        <v>34</v>
      </c>
      <c r="G18" s="21" t="s">
        <v>35</v>
      </c>
      <c r="H18" s="21" t="s">
        <v>36</v>
      </c>
      <c r="I18" s="97" t="s">
        <v>37</v>
      </c>
    </row>
    <row r="19" spans="1:9" ht="9.75" customHeight="1">
      <c r="A19" s="87"/>
      <c r="B19" s="19" t="s">
        <v>38</v>
      </c>
      <c r="C19" s="20" t="s">
        <v>39</v>
      </c>
      <c r="D19" s="21" t="s">
        <v>37</v>
      </c>
      <c r="E19" s="30" t="s">
        <v>40</v>
      </c>
      <c r="F19" s="21" t="s">
        <v>41</v>
      </c>
      <c r="G19" s="21"/>
      <c r="H19" s="21"/>
      <c r="I19" s="97"/>
    </row>
    <row r="20" spans="1:9" ht="9.75" customHeight="1">
      <c r="A20" s="87"/>
      <c r="B20" s="19"/>
      <c r="C20" s="19"/>
      <c r="D20" s="21"/>
      <c r="E20" s="30"/>
      <c r="F20" s="21"/>
      <c r="G20" s="21"/>
      <c r="H20" s="21"/>
      <c r="I20" s="97"/>
    </row>
    <row r="21" spans="1:9" ht="9.75" customHeight="1" thickBot="1">
      <c r="A21" s="89">
        <v>1</v>
      </c>
      <c r="B21" s="31">
        <v>2</v>
      </c>
      <c r="C21" s="31">
        <v>3</v>
      </c>
      <c r="D21" s="32" t="s">
        <v>42</v>
      </c>
      <c r="E21" s="33" t="s">
        <v>43</v>
      </c>
      <c r="F21" s="32" t="s">
        <v>44</v>
      </c>
      <c r="G21" s="32" t="s">
        <v>45</v>
      </c>
      <c r="H21" s="32" t="s">
        <v>46</v>
      </c>
      <c r="I21" s="95" t="s">
        <v>47</v>
      </c>
    </row>
    <row r="22" spans="1:9" ht="16.5" customHeight="1">
      <c r="A22" s="142" t="s">
        <v>48</v>
      </c>
      <c r="B22" s="98" t="s">
        <v>49</v>
      </c>
      <c r="C22" s="151" t="s">
        <v>50</v>
      </c>
      <c r="D22" s="153">
        <f aca="true" t="shared" si="0" ref="D22:I22">SUM(D24:D46)</f>
        <v>12295845</v>
      </c>
      <c r="E22" s="153">
        <f t="shared" si="0"/>
        <v>2228320.82</v>
      </c>
      <c r="F22" s="153">
        <f t="shared" si="0"/>
        <v>0</v>
      </c>
      <c r="G22" s="153">
        <f t="shared" si="0"/>
        <v>0</v>
      </c>
      <c r="H22" s="153">
        <f t="shared" si="0"/>
        <v>2228320.82</v>
      </c>
      <c r="I22" s="153">
        <f t="shared" si="0"/>
        <v>10067524.18</v>
      </c>
    </row>
    <row r="23" spans="1:9" ht="16.5" customHeight="1">
      <c r="A23" s="143" t="s">
        <v>51</v>
      </c>
      <c r="B23" s="99"/>
      <c r="C23" s="152"/>
      <c r="D23" s="154"/>
      <c r="E23" s="155"/>
      <c r="F23" s="156"/>
      <c r="G23" s="156"/>
      <c r="H23" s="156"/>
      <c r="I23" s="157"/>
    </row>
    <row r="24" spans="1:9" ht="16.5" customHeight="1">
      <c r="A24" s="144" t="s">
        <v>116</v>
      </c>
      <c r="B24" s="99"/>
      <c r="C24" s="206" t="s">
        <v>121</v>
      </c>
      <c r="D24" s="207">
        <v>89248.39</v>
      </c>
      <c r="E24" s="207">
        <v>16843.4</v>
      </c>
      <c r="F24" s="156"/>
      <c r="G24" s="156"/>
      <c r="H24" s="156">
        <f aca="true" t="shared" si="1" ref="H24:H44">SUM(E24:G24)</f>
        <v>16843.4</v>
      </c>
      <c r="I24" s="157">
        <f aca="true" t="shared" si="2" ref="I24:I32">D24-H24</f>
        <v>72404.98999999999</v>
      </c>
    </row>
    <row r="25" spans="1:9" ht="30" customHeight="1">
      <c r="A25" s="144" t="s">
        <v>125</v>
      </c>
      <c r="B25" s="99"/>
      <c r="C25" s="206" t="s">
        <v>122</v>
      </c>
      <c r="D25" s="207">
        <v>1441.75</v>
      </c>
      <c r="E25" s="207">
        <v>113.55</v>
      </c>
      <c r="F25" s="156"/>
      <c r="G25" s="156"/>
      <c r="H25" s="156">
        <f t="shared" si="1"/>
        <v>113.55</v>
      </c>
      <c r="I25" s="157">
        <f t="shared" si="2"/>
        <v>1328.2</v>
      </c>
    </row>
    <row r="26" spans="1:9" ht="12.75" customHeight="1">
      <c r="A26" s="144" t="s">
        <v>129</v>
      </c>
      <c r="B26" s="99"/>
      <c r="C26" s="206" t="s">
        <v>123</v>
      </c>
      <c r="D26" s="207">
        <v>204819.51</v>
      </c>
      <c r="E26" s="207">
        <v>27436.42</v>
      </c>
      <c r="F26" s="156"/>
      <c r="G26" s="156"/>
      <c r="H26" s="156">
        <f t="shared" si="1"/>
        <v>27436.42</v>
      </c>
      <c r="I26" s="157">
        <f t="shared" si="2"/>
        <v>177383.09000000003</v>
      </c>
    </row>
    <row r="27" spans="1:9" ht="12.75" customHeight="1">
      <c r="A27" s="144" t="s">
        <v>117</v>
      </c>
      <c r="B27" s="99"/>
      <c r="C27" s="206" t="s">
        <v>124</v>
      </c>
      <c r="D27" s="207">
        <v>-12424.65</v>
      </c>
      <c r="E27" s="207">
        <v>-3509.71</v>
      </c>
      <c r="F27" s="156"/>
      <c r="G27" s="156"/>
      <c r="H27" s="156">
        <f t="shared" si="1"/>
        <v>-3509.71</v>
      </c>
      <c r="I27" s="157">
        <f t="shared" si="2"/>
        <v>-8914.939999999999</v>
      </c>
    </row>
    <row r="28" spans="1:9" ht="51.75" customHeight="1">
      <c r="A28" s="144" t="s">
        <v>192</v>
      </c>
      <c r="B28" s="99"/>
      <c r="C28" s="208" t="s">
        <v>229</v>
      </c>
      <c r="D28" s="207">
        <v>110000</v>
      </c>
      <c r="E28" s="207">
        <v>27699.16</v>
      </c>
      <c r="F28" s="156"/>
      <c r="G28" s="156"/>
      <c r="H28" s="156">
        <f>SUM(E28:G28)</f>
        <v>27699.16</v>
      </c>
      <c r="I28" s="157">
        <f>D28-H28</f>
        <v>82300.84</v>
      </c>
    </row>
    <row r="29" spans="1:9" ht="60.75" customHeight="1">
      <c r="A29" s="144" t="s">
        <v>220</v>
      </c>
      <c r="B29" s="99"/>
      <c r="C29" s="208" t="s">
        <v>221</v>
      </c>
      <c r="D29" s="207">
        <v>0</v>
      </c>
      <c r="E29" s="207"/>
      <c r="F29" s="156"/>
      <c r="G29" s="156"/>
      <c r="H29" s="156">
        <f>SUM(E29:G29)</f>
        <v>0</v>
      </c>
      <c r="I29" s="157">
        <f>D29-H29</f>
        <v>0</v>
      </c>
    </row>
    <row r="30" spans="1:9" ht="16.5" customHeight="1">
      <c r="A30" s="144"/>
      <c r="B30" s="99"/>
      <c r="C30" s="208" t="s">
        <v>228</v>
      </c>
      <c r="D30" s="207">
        <v>0</v>
      </c>
      <c r="E30" s="207">
        <v>8.49</v>
      </c>
      <c r="F30" s="156"/>
      <c r="G30" s="156"/>
      <c r="H30" s="156">
        <f>SUM(E30:G30)</f>
        <v>8.49</v>
      </c>
      <c r="I30" s="157">
        <f>D30-H30</f>
        <v>-8.49</v>
      </c>
    </row>
    <row r="31" spans="1:9" ht="12.75" customHeight="1">
      <c r="A31" s="144" t="s">
        <v>126</v>
      </c>
      <c r="B31" s="99"/>
      <c r="C31" s="208" t="s">
        <v>127</v>
      </c>
      <c r="D31" s="207">
        <v>1000</v>
      </c>
      <c r="E31" s="207"/>
      <c r="F31" s="156"/>
      <c r="G31" s="156"/>
      <c r="H31" s="156">
        <f t="shared" si="1"/>
        <v>0</v>
      </c>
      <c r="I31" s="157">
        <f t="shared" si="2"/>
        <v>1000</v>
      </c>
    </row>
    <row r="32" spans="1:9" ht="40.5" customHeight="1">
      <c r="A32" s="144" t="s">
        <v>185</v>
      </c>
      <c r="B32" s="99"/>
      <c r="C32" s="208" t="s">
        <v>183</v>
      </c>
      <c r="D32" s="207">
        <v>10000</v>
      </c>
      <c r="E32" s="207">
        <v>1217</v>
      </c>
      <c r="F32" s="156"/>
      <c r="G32" s="156"/>
      <c r="H32" s="156">
        <f t="shared" si="1"/>
        <v>1217</v>
      </c>
      <c r="I32" s="157">
        <f t="shared" si="2"/>
        <v>8783</v>
      </c>
    </row>
    <row r="33" spans="1:9" ht="33" customHeight="1">
      <c r="A33" s="144" t="s">
        <v>222</v>
      </c>
      <c r="B33" s="99"/>
      <c r="C33" s="208" t="s">
        <v>223</v>
      </c>
      <c r="D33" s="207">
        <v>0</v>
      </c>
      <c r="E33" s="207"/>
      <c r="F33" s="156"/>
      <c r="G33" s="156"/>
      <c r="H33" s="156">
        <f>SUM(E33:G33)</f>
        <v>0</v>
      </c>
      <c r="I33" s="157">
        <f>D33-H33</f>
        <v>0</v>
      </c>
    </row>
    <row r="34" spans="1:9" ht="33" customHeight="1">
      <c r="A34" s="144" t="s">
        <v>224</v>
      </c>
      <c r="B34" s="99"/>
      <c r="C34" s="208" t="s">
        <v>225</v>
      </c>
      <c r="D34" s="207">
        <v>0</v>
      </c>
      <c r="E34" s="207"/>
      <c r="F34" s="156"/>
      <c r="G34" s="156"/>
      <c r="H34" s="156">
        <f>SUM(E34:G34)</f>
        <v>0</v>
      </c>
      <c r="I34" s="157">
        <f>D34-H34</f>
        <v>0</v>
      </c>
    </row>
    <row r="35" spans="1:9" ht="30" customHeight="1">
      <c r="A35" s="144" t="s">
        <v>186</v>
      </c>
      <c r="B35" s="99"/>
      <c r="C35" s="208" t="s">
        <v>184</v>
      </c>
      <c r="D35" s="207">
        <v>40000</v>
      </c>
      <c r="E35" s="209"/>
      <c r="F35" s="156"/>
      <c r="G35" s="156"/>
      <c r="H35" s="156">
        <f t="shared" si="1"/>
        <v>0</v>
      </c>
      <c r="I35" s="157">
        <f aca="true" t="shared" si="3" ref="I35:I44">D35-H35</f>
        <v>40000</v>
      </c>
    </row>
    <row r="36" spans="1:9" ht="41.25" customHeight="1">
      <c r="A36" s="144" t="s">
        <v>193</v>
      </c>
      <c r="B36" s="99"/>
      <c r="C36" s="208" t="s">
        <v>187</v>
      </c>
      <c r="D36" s="207">
        <v>20000</v>
      </c>
      <c r="E36" s="209"/>
      <c r="F36" s="156"/>
      <c r="G36" s="156"/>
      <c r="H36" s="156">
        <f t="shared" si="1"/>
        <v>0</v>
      </c>
      <c r="I36" s="157">
        <f t="shared" si="3"/>
        <v>20000</v>
      </c>
    </row>
    <row r="37" spans="1:9" ht="16.5" customHeight="1">
      <c r="A37" s="144"/>
      <c r="B37" s="99"/>
      <c r="C37" s="208" t="s">
        <v>231</v>
      </c>
      <c r="D37" s="207">
        <v>0</v>
      </c>
      <c r="E37" s="209"/>
      <c r="F37" s="156"/>
      <c r="G37" s="156"/>
      <c r="H37" s="156">
        <f t="shared" si="1"/>
        <v>0</v>
      </c>
      <c r="I37" s="157">
        <f t="shared" si="3"/>
        <v>0</v>
      </c>
    </row>
    <row r="38" spans="1:9" ht="16.5" customHeight="1">
      <c r="A38" s="144" t="s">
        <v>115</v>
      </c>
      <c r="B38" s="99"/>
      <c r="C38" s="208" t="s">
        <v>128</v>
      </c>
      <c r="D38" s="207">
        <v>10000</v>
      </c>
      <c r="E38" s="209"/>
      <c r="F38" s="156"/>
      <c r="G38" s="156"/>
      <c r="H38" s="156">
        <f t="shared" si="1"/>
        <v>0</v>
      </c>
      <c r="I38" s="157">
        <f t="shared" si="3"/>
        <v>10000</v>
      </c>
    </row>
    <row r="39" spans="1:9" ht="20.25" customHeight="1">
      <c r="A39" s="144" t="s">
        <v>226</v>
      </c>
      <c r="B39" s="99"/>
      <c r="C39" s="208" t="s">
        <v>227</v>
      </c>
      <c r="D39" s="207">
        <v>0</v>
      </c>
      <c r="E39" s="209"/>
      <c r="F39" s="156"/>
      <c r="G39" s="156"/>
      <c r="H39" s="156">
        <f t="shared" si="1"/>
        <v>0</v>
      </c>
      <c r="I39" s="157">
        <f t="shared" si="3"/>
        <v>0</v>
      </c>
    </row>
    <row r="40" spans="1:9" ht="21.75" customHeight="1">
      <c r="A40" s="144" t="s">
        <v>130</v>
      </c>
      <c r="B40" s="100"/>
      <c r="C40" s="208" t="s">
        <v>135</v>
      </c>
      <c r="D40" s="207">
        <v>10097450</v>
      </c>
      <c r="E40" s="209">
        <v>2094362.51</v>
      </c>
      <c r="F40" s="156"/>
      <c r="G40" s="156"/>
      <c r="H40" s="156">
        <f t="shared" si="1"/>
        <v>2094362.51</v>
      </c>
      <c r="I40" s="157">
        <f t="shared" si="3"/>
        <v>8003087.49</v>
      </c>
    </row>
    <row r="41" spans="1:9" ht="21.75" customHeight="1">
      <c r="A41" s="144" t="s">
        <v>131</v>
      </c>
      <c r="B41" s="100"/>
      <c r="C41" s="208" t="s">
        <v>136</v>
      </c>
      <c r="D41" s="207">
        <v>1366810</v>
      </c>
      <c r="E41" s="209"/>
      <c r="F41" s="156"/>
      <c r="G41" s="156"/>
      <c r="H41" s="156">
        <f t="shared" si="1"/>
        <v>0</v>
      </c>
      <c r="I41" s="157">
        <f t="shared" si="3"/>
        <v>1366810</v>
      </c>
    </row>
    <row r="42" spans="1:9" ht="31.5" customHeight="1">
      <c r="A42" s="144" t="s">
        <v>132</v>
      </c>
      <c r="B42" s="100"/>
      <c r="C42" s="208" t="s">
        <v>137</v>
      </c>
      <c r="D42" s="207">
        <v>1200</v>
      </c>
      <c r="E42" s="209">
        <v>1200</v>
      </c>
      <c r="F42" s="156"/>
      <c r="G42" s="156"/>
      <c r="H42" s="156">
        <f t="shared" si="1"/>
        <v>1200</v>
      </c>
      <c r="I42" s="157">
        <f t="shared" si="3"/>
        <v>0</v>
      </c>
    </row>
    <row r="43" spans="1:9" ht="31.5" customHeight="1">
      <c r="A43" s="144" t="s">
        <v>133</v>
      </c>
      <c r="B43" s="100"/>
      <c r="C43" s="208" t="s">
        <v>137</v>
      </c>
      <c r="D43" s="207">
        <v>100</v>
      </c>
      <c r="E43" s="209">
        <v>100</v>
      </c>
      <c r="F43" s="156"/>
      <c r="G43" s="156"/>
      <c r="H43" s="156">
        <f t="shared" si="1"/>
        <v>100</v>
      </c>
      <c r="I43" s="157">
        <f t="shared" si="3"/>
        <v>0</v>
      </c>
    </row>
    <row r="44" spans="1:9" ht="31.5" customHeight="1">
      <c r="A44" s="144" t="s">
        <v>134</v>
      </c>
      <c r="B44" s="100"/>
      <c r="C44" s="208" t="s">
        <v>138</v>
      </c>
      <c r="D44" s="207">
        <v>169400</v>
      </c>
      <c r="E44" s="209">
        <v>42350</v>
      </c>
      <c r="F44" s="156"/>
      <c r="G44" s="156"/>
      <c r="H44" s="156">
        <f t="shared" si="1"/>
        <v>42350</v>
      </c>
      <c r="I44" s="157">
        <f t="shared" si="3"/>
        <v>127050</v>
      </c>
    </row>
    <row r="45" spans="1:9" ht="42" customHeight="1">
      <c r="A45" s="144" t="s">
        <v>182</v>
      </c>
      <c r="B45" s="100"/>
      <c r="C45" s="208" t="s">
        <v>139</v>
      </c>
      <c r="D45" s="207">
        <v>20500</v>
      </c>
      <c r="E45" s="209">
        <v>20500</v>
      </c>
      <c r="F45" s="156"/>
      <c r="G45" s="156"/>
      <c r="H45" s="156">
        <f>SUM(E45:G45)</f>
        <v>20500</v>
      </c>
      <c r="I45" s="157">
        <f>D45-H45</f>
        <v>0</v>
      </c>
    </row>
    <row r="46" spans="1:9" ht="51.75" customHeight="1">
      <c r="A46" s="144" t="s">
        <v>243</v>
      </c>
      <c r="B46" s="100"/>
      <c r="C46" s="208" t="s">
        <v>244</v>
      </c>
      <c r="D46" s="207">
        <v>166300</v>
      </c>
      <c r="E46" s="209"/>
      <c r="F46" s="156"/>
      <c r="G46" s="156"/>
      <c r="H46" s="156">
        <f>SUM(E46:G46)</f>
        <v>0</v>
      </c>
      <c r="I46" s="157">
        <f>D46-H46</f>
        <v>166300</v>
      </c>
    </row>
    <row r="47" spans="1:9" ht="15.75" customHeight="1">
      <c r="A47" s="145"/>
      <c r="B47" s="40"/>
      <c r="C47" s="14"/>
      <c r="D47" s="14"/>
      <c r="E47" s="14"/>
      <c r="F47" s="14"/>
      <c r="G47" s="14"/>
      <c r="H47" s="14"/>
      <c r="I47" s="14"/>
    </row>
    <row r="48" spans="1:9" s="161" customFormat="1" ht="11.25">
      <c r="A48" s="158"/>
      <c r="B48" s="159" t="s">
        <v>52</v>
      </c>
      <c r="C48" s="158"/>
      <c r="D48" s="7"/>
      <c r="E48" s="7"/>
      <c r="F48" s="7"/>
      <c r="G48" s="7"/>
      <c r="H48" s="160"/>
      <c r="I48" s="44" t="s">
        <v>53</v>
      </c>
    </row>
    <row r="49" spans="1:9" ht="5.25" customHeight="1">
      <c r="A49" s="147"/>
      <c r="B49" s="45"/>
      <c r="C49" s="16"/>
      <c r="D49" s="17"/>
      <c r="E49" s="17"/>
      <c r="F49" s="17"/>
      <c r="G49" s="17"/>
      <c r="H49" s="17"/>
      <c r="I49" s="18"/>
    </row>
    <row r="50" spans="1:9" ht="12.75">
      <c r="A50" s="148"/>
      <c r="B50" s="19"/>
      <c r="C50" s="19" t="s">
        <v>54</v>
      </c>
      <c r="D50" s="21"/>
      <c r="E50" s="22"/>
      <c r="F50" s="23" t="s">
        <v>21</v>
      </c>
      <c r="G50" s="24"/>
      <c r="H50" s="25"/>
      <c r="I50" s="26"/>
    </row>
    <row r="51" spans="1:9" ht="10.5" customHeight="1">
      <c r="A51" s="148"/>
      <c r="B51" s="19" t="s">
        <v>22</v>
      </c>
      <c r="C51" s="20" t="s">
        <v>55</v>
      </c>
      <c r="D51" s="21" t="s">
        <v>24</v>
      </c>
      <c r="E51" s="27" t="s">
        <v>25</v>
      </c>
      <c r="F51" s="28" t="s">
        <v>26</v>
      </c>
      <c r="G51" s="27" t="s">
        <v>27</v>
      </c>
      <c r="H51" s="29"/>
      <c r="I51" s="26" t="s">
        <v>28</v>
      </c>
    </row>
    <row r="52" spans="1:9" ht="10.5" customHeight="1">
      <c r="A52" s="149" t="s">
        <v>29</v>
      </c>
      <c r="B52" s="19" t="s">
        <v>30</v>
      </c>
      <c r="C52" s="20" t="s">
        <v>31</v>
      </c>
      <c r="D52" s="21" t="s">
        <v>32</v>
      </c>
      <c r="E52" s="30" t="s">
        <v>33</v>
      </c>
      <c r="F52" s="21" t="s">
        <v>34</v>
      </c>
      <c r="G52" s="21" t="s">
        <v>35</v>
      </c>
      <c r="H52" s="21" t="s">
        <v>36</v>
      </c>
      <c r="I52" s="26" t="s">
        <v>37</v>
      </c>
    </row>
    <row r="53" spans="1:9" ht="9.75" customHeight="1">
      <c r="A53" s="148"/>
      <c r="B53" s="19" t="s">
        <v>38</v>
      </c>
      <c r="C53" s="20" t="s">
        <v>39</v>
      </c>
      <c r="D53" s="21" t="s">
        <v>37</v>
      </c>
      <c r="E53" s="30" t="s">
        <v>40</v>
      </c>
      <c r="F53" s="21" t="s">
        <v>41</v>
      </c>
      <c r="G53" s="21"/>
      <c r="H53" s="21"/>
      <c r="I53" s="26"/>
    </row>
    <row r="54" spans="1:9" ht="10.5" customHeight="1">
      <c r="A54" s="148"/>
      <c r="B54" s="19"/>
      <c r="C54" s="20"/>
      <c r="D54" s="21"/>
      <c r="E54" s="30"/>
      <c r="F54" s="21"/>
      <c r="G54" s="21"/>
      <c r="H54" s="21"/>
      <c r="I54" s="26"/>
    </row>
    <row r="55" spans="1:9" ht="9.75" customHeight="1">
      <c r="A55" s="150">
        <v>1</v>
      </c>
      <c r="B55" s="31">
        <v>2</v>
      </c>
      <c r="C55" s="31">
        <v>3</v>
      </c>
      <c r="D55" s="32" t="s">
        <v>42</v>
      </c>
      <c r="E55" s="33" t="s">
        <v>43</v>
      </c>
      <c r="F55" s="32" t="s">
        <v>44</v>
      </c>
      <c r="G55" s="32" t="s">
        <v>45</v>
      </c>
      <c r="H55" s="32" t="s">
        <v>46</v>
      </c>
      <c r="I55" s="34" t="s">
        <v>47</v>
      </c>
    </row>
    <row r="56" spans="1:9" ht="11.25" customHeight="1">
      <c r="A56" s="139" t="s">
        <v>56</v>
      </c>
      <c r="B56" s="35" t="s">
        <v>57</v>
      </c>
      <c r="C56" s="36" t="s">
        <v>50</v>
      </c>
      <c r="D56" s="46"/>
      <c r="E56" s="46">
        <f>м!G67</f>
        <v>186980.5799999996</v>
      </c>
      <c r="F56" s="46">
        <f>м!H67</f>
        <v>0</v>
      </c>
      <c r="G56" s="46">
        <f>м!I67</f>
        <v>0</v>
      </c>
      <c r="H56" s="46">
        <f>м!J67</f>
        <v>186980.5799999996</v>
      </c>
      <c r="I56" s="48"/>
    </row>
    <row r="57" spans="1:9" ht="11.25" customHeight="1">
      <c r="A57" s="140" t="s">
        <v>58</v>
      </c>
      <c r="B57" s="49"/>
      <c r="C57" s="50"/>
      <c r="D57" s="51"/>
      <c r="E57" s="51"/>
      <c r="F57" s="52"/>
      <c r="G57" s="52"/>
      <c r="H57" s="52"/>
      <c r="I57" s="53"/>
    </row>
    <row r="58" spans="1:9" ht="11.25" customHeight="1">
      <c r="A58" s="139" t="s">
        <v>59</v>
      </c>
      <c r="B58" s="54" t="s">
        <v>60</v>
      </c>
      <c r="C58" s="55" t="s">
        <v>50</v>
      </c>
      <c r="D58" s="46"/>
      <c r="E58" s="46"/>
      <c r="F58" s="47"/>
      <c r="G58" s="47"/>
      <c r="H58" s="47"/>
      <c r="I58" s="56"/>
    </row>
    <row r="59" spans="1:9" ht="11.25" customHeight="1">
      <c r="A59" s="140" t="s">
        <v>61</v>
      </c>
      <c r="B59" s="49"/>
      <c r="C59" s="57"/>
      <c r="D59" s="51"/>
      <c r="E59" s="51"/>
      <c r="F59" s="52"/>
      <c r="G59" s="52"/>
      <c r="H59" s="52"/>
      <c r="I59" s="53"/>
    </row>
    <row r="60" spans="1:9" ht="11.25" customHeight="1">
      <c r="A60" s="139"/>
      <c r="B60" s="38"/>
      <c r="C60" s="55"/>
      <c r="D60" s="46"/>
      <c r="E60" s="46"/>
      <c r="F60" s="47"/>
      <c r="G60" s="47"/>
      <c r="H60" s="47"/>
      <c r="I60" s="56"/>
    </row>
    <row r="61" spans="1:9" ht="11.25" customHeight="1">
      <c r="A61" s="139" t="s">
        <v>62</v>
      </c>
      <c r="B61" s="37" t="s">
        <v>63</v>
      </c>
      <c r="C61" s="55" t="s">
        <v>50</v>
      </c>
      <c r="D61" s="46"/>
      <c r="E61" s="46"/>
      <c r="F61" s="47"/>
      <c r="G61" s="47"/>
      <c r="H61" s="47"/>
      <c r="I61" s="56"/>
    </row>
    <row r="62" spans="1:9" ht="11.25" customHeight="1">
      <c r="A62" s="140" t="s">
        <v>61</v>
      </c>
      <c r="B62" s="49"/>
      <c r="C62" s="57"/>
      <c r="D62" s="51"/>
      <c r="E62" s="51"/>
      <c r="F62" s="52"/>
      <c r="G62" s="52"/>
      <c r="H62" s="52"/>
      <c r="I62" s="53"/>
    </row>
    <row r="63" spans="1:9" ht="11.25" customHeight="1">
      <c r="A63" s="139"/>
      <c r="B63" s="54"/>
      <c r="C63" s="55"/>
      <c r="D63" s="46"/>
      <c r="E63" s="46"/>
      <c r="F63" s="47"/>
      <c r="G63" s="47"/>
      <c r="H63" s="47"/>
      <c r="I63" s="56"/>
    </row>
    <row r="64" spans="1:9" ht="11.25" customHeight="1">
      <c r="A64" s="139" t="s">
        <v>64</v>
      </c>
      <c r="B64" s="37" t="s">
        <v>65</v>
      </c>
      <c r="C64" s="55"/>
      <c r="D64" s="46"/>
      <c r="E64" s="46" t="s">
        <v>50</v>
      </c>
      <c r="F64" s="47"/>
      <c r="G64" s="46"/>
      <c r="H64" s="47"/>
      <c r="I64" s="58"/>
    </row>
    <row r="65" spans="1:9" ht="11.25" customHeight="1">
      <c r="A65" s="139" t="s">
        <v>66</v>
      </c>
      <c r="B65" s="37" t="s">
        <v>67</v>
      </c>
      <c r="C65" s="55"/>
      <c r="D65" s="46"/>
      <c r="E65" s="46" t="s">
        <v>50</v>
      </c>
      <c r="F65" s="47"/>
      <c r="G65" s="46"/>
      <c r="H65" s="47"/>
      <c r="I65" s="56" t="s">
        <v>50</v>
      </c>
    </row>
    <row r="66" spans="1:9" ht="11.25" customHeight="1">
      <c r="A66" s="139"/>
      <c r="B66" s="37"/>
      <c r="C66" s="55"/>
      <c r="D66" s="46"/>
      <c r="E66" s="46" t="s">
        <v>50</v>
      </c>
      <c r="F66" s="47"/>
      <c r="G66" s="46"/>
      <c r="H66" s="47"/>
      <c r="I66" s="56" t="s">
        <v>50</v>
      </c>
    </row>
    <row r="67" spans="1:9" ht="11.25" customHeight="1">
      <c r="A67" s="139" t="s">
        <v>68</v>
      </c>
      <c r="B67" s="37" t="s">
        <v>69</v>
      </c>
      <c r="C67" s="55"/>
      <c r="D67" s="46"/>
      <c r="E67" s="46" t="s">
        <v>50</v>
      </c>
      <c r="F67" s="47"/>
      <c r="G67" s="46"/>
      <c r="H67" s="47"/>
      <c r="I67" s="56" t="s">
        <v>50</v>
      </c>
    </row>
    <row r="68" spans="1:9" ht="11.25" customHeight="1">
      <c r="A68" s="139"/>
      <c r="B68" s="49"/>
      <c r="C68" s="55"/>
      <c r="D68" s="46"/>
      <c r="E68" s="46"/>
      <c r="F68" s="47"/>
      <c r="G68" s="46"/>
      <c r="H68" s="47"/>
      <c r="I68" s="56"/>
    </row>
    <row r="69" spans="1:9" ht="25.5" customHeight="1" thickBot="1">
      <c r="A69" s="139" t="s">
        <v>70</v>
      </c>
      <c r="B69" s="61" t="s">
        <v>71</v>
      </c>
      <c r="C69" s="62" t="s">
        <v>50</v>
      </c>
      <c r="D69" s="63" t="s">
        <v>50</v>
      </c>
      <c r="E69" s="63"/>
      <c r="F69" s="64"/>
      <c r="G69" s="63"/>
      <c r="H69" s="64"/>
      <c r="I69" s="65" t="s">
        <v>50</v>
      </c>
    </row>
    <row r="70" spans="1:9" ht="20.25" customHeight="1">
      <c r="A70" s="92"/>
      <c r="B70" s="66"/>
      <c r="C70" s="14"/>
      <c r="D70" s="14"/>
      <c r="E70" s="14"/>
      <c r="F70" s="14"/>
      <c r="G70" s="14"/>
      <c r="H70" s="44" t="s">
        <v>72</v>
      </c>
      <c r="I70" s="14"/>
    </row>
    <row r="71" spans="1:9" ht="6.75" customHeight="1">
      <c r="A71" s="93"/>
      <c r="B71" s="67"/>
      <c r="C71" s="68"/>
      <c r="D71" s="68"/>
      <c r="E71" s="68"/>
      <c r="F71" s="68"/>
      <c r="G71" s="68"/>
      <c r="H71" s="44"/>
      <c r="I71" s="68"/>
    </row>
    <row r="72" spans="1:9" ht="16.5" customHeight="1">
      <c r="A72" s="87"/>
      <c r="B72" s="20"/>
      <c r="C72" s="19" t="s">
        <v>54</v>
      </c>
      <c r="D72" s="21"/>
      <c r="E72" s="69"/>
      <c r="F72" s="70" t="s">
        <v>21</v>
      </c>
      <c r="G72" s="71"/>
      <c r="H72" s="25"/>
      <c r="I72" s="26"/>
    </row>
    <row r="73" spans="1:9" ht="10.5" customHeight="1">
      <c r="A73" s="91"/>
      <c r="B73" s="19" t="s">
        <v>22</v>
      </c>
      <c r="C73" s="20" t="s">
        <v>55</v>
      </c>
      <c r="D73" s="21" t="s">
        <v>24</v>
      </c>
      <c r="E73" s="27" t="s">
        <v>25</v>
      </c>
      <c r="F73" s="28" t="s">
        <v>26</v>
      </c>
      <c r="G73" s="27" t="s">
        <v>27</v>
      </c>
      <c r="H73" s="29"/>
      <c r="I73" s="26" t="s">
        <v>28</v>
      </c>
    </row>
    <row r="74" spans="1:9" ht="10.5" customHeight="1">
      <c r="A74" s="88" t="s">
        <v>29</v>
      </c>
      <c r="B74" s="19" t="s">
        <v>30</v>
      </c>
      <c r="C74" s="20" t="s">
        <v>73</v>
      </c>
      <c r="D74" s="21" t="s">
        <v>32</v>
      </c>
      <c r="E74" s="30" t="s">
        <v>33</v>
      </c>
      <c r="F74" s="21" t="s">
        <v>34</v>
      </c>
      <c r="G74" s="21" t="s">
        <v>35</v>
      </c>
      <c r="H74" s="21" t="s">
        <v>36</v>
      </c>
      <c r="I74" s="26" t="s">
        <v>37</v>
      </c>
    </row>
    <row r="75" spans="1:9" ht="10.5" customHeight="1">
      <c r="A75" s="87"/>
      <c r="B75" s="19" t="s">
        <v>38</v>
      </c>
      <c r="C75" s="19" t="s">
        <v>39</v>
      </c>
      <c r="D75" s="21" t="s">
        <v>37</v>
      </c>
      <c r="E75" s="30" t="s">
        <v>40</v>
      </c>
      <c r="F75" s="21" t="s">
        <v>41</v>
      </c>
      <c r="G75" s="21"/>
      <c r="H75" s="21"/>
      <c r="I75" s="26"/>
    </row>
    <row r="76" spans="1:9" ht="10.5" customHeight="1">
      <c r="A76" s="87"/>
      <c r="B76" s="19"/>
      <c r="C76" s="19"/>
      <c r="D76" s="21"/>
      <c r="E76" s="30"/>
      <c r="F76" s="21"/>
      <c r="G76" s="21"/>
      <c r="H76" s="21"/>
      <c r="I76" s="26"/>
    </row>
    <row r="77" spans="1:9" ht="15" customHeight="1">
      <c r="A77" s="89">
        <v>1</v>
      </c>
      <c r="B77" s="31">
        <v>2</v>
      </c>
      <c r="C77" s="31">
        <v>3</v>
      </c>
      <c r="D77" s="32" t="s">
        <v>42</v>
      </c>
      <c r="E77" s="33" t="s">
        <v>43</v>
      </c>
      <c r="F77" s="32" t="s">
        <v>44</v>
      </c>
      <c r="G77" s="32" t="s">
        <v>45</v>
      </c>
      <c r="H77" s="32" t="s">
        <v>46</v>
      </c>
      <c r="I77" s="34" t="s">
        <v>47</v>
      </c>
    </row>
    <row r="78" spans="1:9" ht="21.75" customHeight="1">
      <c r="A78" s="139" t="s">
        <v>74</v>
      </c>
      <c r="B78" s="37" t="s">
        <v>75</v>
      </c>
      <c r="C78" s="72" t="s">
        <v>50</v>
      </c>
      <c r="D78" s="72" t="s">
        <v>50</v>
      </c>
      <c r="E78" s="60">
        <f>E80+E81</f>
        <v>-186980.5799999996</v>
      </c>
      <c r="F78" s="59"/>
      <c r="G78" s="59" t="s">
        <v>50</v>
      </c>
      <c r="H78" s="59">
        <f>SUM(E78:G78)</f>
        <v>-186980.5799999996</v>
      </c>
      <c r="I78" s="73" t="s">
        <v>50</v>
      </c>
    </row>
    <row r="79" spans="1:9" ht="14.25" customHeight="1">
      <c r="A79" s="140" t="s">
        <v>61</v>
      </c>
      <c r="B79" s="49"/>
      <c r="C79" s="57"/>
      <c r="D79" s="57"/>
      <c r="E79" s="51"/>
      <c r="F79" s="52"/>
      <c r="G79" s="52"/>
      <c r="H79" s="52"/>
      <c r="I79" s="74"/>
    </row>
    <row r="80" spans="1:9" ht="21" customHeight="1">
      <c r="A80" s="139" t="s">
        <v>76</v>
      </c>
      <c r="B80" s="54" t="s">
        <v>77</v>
      </c>
      <c r="C80" s="75" t="s">
        <v>50</v>
      </c>
      <c r="D80" s="55" t="s">
        <v>50</v>
      </c>
      <c r="E80" s="46">
        <f>-E22</f>
        <v>-2228320.82</v>
      </c>
      <c r="F80" s="47" t="s">
        <v>50</v>
      </c>
      <c r="G80" s="46" t="s">
        <v>50</v>
      </c>
      <c r="H80" s="47">
        <f>SUM(E80:G80)</f>
        <v>-2228320.82</v>
      </c>
      <c r="I80" s="76" t="s">
        <v>50</v>
      </c>
    </row>
    <row r="81" spans="1:9" ht="21" customHeight="1">
      <c r="A81" s="141" t="s">
        <v>78</v>
      </c>
      <c r="B81" s="61" t="s">
        <v>79</v>
      </c>
      <c r="C81" s="39" t="s">
        <v>50</v>
      </c>
      <c r="D81" s="62" t="s">
        <v>50</v>
      </c>
      <c r="E81" s="63">
        <f>м!G10</f>
        <v>2041340.2400000002</v>
      </c>
      <c r="F81" s="64">
        <f>-F22</f>
        <v>0</v>
      </c>
      <c r="G81" s="63" t="s">
        <v>50</v>
      </c>
      <c r="H81" s="64">
        <f>SUM(E81:G81)</f>
        <v>2041340.2400000002</v>
      </c>
      <c r="I81" s="77" t="s">
        <v>50</v>
      </c>
    </row>
    <row r="82" spans="1:9" ht="21" customHeight="1">
      <c r="A82" s="139" t="s">
        <v>80</v>
      </c>
      <c r="B82" s="49" t="s">
        <v>81</v>
      </c>
      <c r="C82" s="72" t="s">
        <v>50</v>
      </c>
      <c r="D82" s="55" t="s">
        <v>50</v>
      </c>
      <c r="E82" s="46" t="s">
        <v>50</v>
      </c>
      <c r="F82" s="59"/>
      <c r="G82" s="46"/>
      <c r="H82" s="59"/>
      <c r="I82" s="73" t="s">
        <v>50</v>
      </c>
    </row>
    <row r="83" spans="1:9" ht="13.5" customHeight="1">
      <c r="A83" s="140" t="s">
        <v>58</v>
      </c>
      <c r="B83" s="49"/>
      <c r="C83" s="78"/>
      <c r="D83" s="57"/>
      <c r="E83" s="51"/>
      <c r="F83" s="79" t="s">
        <v>82</v>
      </c>
      <c r="G83" s="51"/>
      <c r="H83" s="79"/>
      <c r="I83" s="80"/>
    </row>
    <row r="84" spans="1:9" ht="13.5" customHeight="1">
      <c r="A84" s="139" t="s">
        <v>83</v>
      </c>
      <c r="B84" s="54" t="s">
        <v>84</v>
      </c>
      <c r="C84" s="57" t="s">
        <v>50</v>
      </c>
      <c r="D84" s="81" t="s">
        <v>50</v>
      </c>
      <c r="E84" s="52" t="s">
        <v>50</v>
      </c>
      <c r="F84" s="52"/>
      <c r="G84" s="52"/>
      <c r="H84" s="52"/>
      <c r="I84" s="74" t="s">
        <v>50</v>
      </c>
    </row>
    <row r="85" spans="1:9" ht="13.5" customHeight="1">
      <c r="A85" s="141" t="s">
        <v>85</v>
      </c>
      <c r="B85" s="61" t="s">
        <v>86</v>
      </c>
      <c r="C85" s="62" t="s">
        <v>50</v>
      </c>
      <c r="D85" s="39" t="s">
        <v>50</v>
      </c>
      <c r="E85" s="64" t="s">
        <v>50</v>
      </c>
      <c r="F85" s="64"/>
      <c r="G85" s="64"/>
      <c r="H85" s="64"/>
      <c r="I85" s="77" t="s">
        <v>50</v>
      </c>
    </row>
    <row r="86" spans="1:9" ht="12.75">
      <c r="A86" s="92"/>
      <c r="B86" s="66"/>
      <c r="C86" s="14"/>
      <c r="D86" s="14"/>
      <c r="E86" s="14"/>
      <c r="F86" s="14"/>
      <c r="G86" s="14"/>
      <c r="H86" s="14"/>
      <c r="I86" s="14"/>
    </row>
    <row r="87" spans="1:9" ht="17.25" customHeight="1">
      <c r="A87" s="94" t="s">
        <v>87</v>
      </c>
      <c r="B87" s="82"/>
      <c r="C87" s="189" t="s">
        <v>114</v>
      </c>
      <c r="D87" s="42"/>
      <c r="E87" s="42" t="s">
        <v>88</v>
      </c>
      <c r="F87" s="14"/>
      <c r="G87" s="14"/>
      <c r="H87" s="14"/>
      <c r="I87" s="14"/>
    </row>
    <row r="88" spans="1:9" ht="9.75" customHeight="1">
      <c r="A88" s="84" t="s">
        <v>89</v>
      </c>
      <c r="B88" s="9"/>
      <c r="C88" s="7"/>
      <c r="D88" s="83"/>
      <c r="E88" s="83" t="s">
        <v>90</v>
      </c>
      <c r="F88" s="83"/>
      <c r="G88" s="83"/>
      <c r="H88" s="83"/>
      <c r="I88" s="83"/>
    </row>
    <row r="89" spans="4:9" ht="9.75" customHeight="1">
      <c r="D89" s="83"/>
      <c r="E89" s="83"/>
      <c r="F89" s="41" t="s">
        <v>91</v>
      </c>
      <c r="H89" s="83"/>
      <c r="I89" s="83"/>
    </row>
    <row r="90" spans="4:9" ht="9.75" customHeight="1">
      <c r="D90" s="83"/>
      <c r="E90" s="83"/>
      <c r="F90" s="83"/>
      <c r="G90" s="83"/>
      <c r="H90" s="83"/>
      <c r="I90" s="5"/>
    </row>
    <row r="91" spans="1:9" ht="12.75" customHeight="1">
      <c r="A91" s="90"/>
      <c r="B91" s="41"/>
      <c r="C91" s="4"/>
      <c r="D91" s="43"/>
      <c r="E91" s="43"/>
      <c r="F91" s="43"/>
      <c r="G91" s="43"/>
      <c r="H91" s="43"/>
      <c r="I91" s="43"/>
    </row>
  </sheetData>
  <sheetProtection/>
  <mergeCells count="8">
    <mergeCell ref="C11:G11"/>
    <mergeCell ref="A1:H1"/>
    <mergeCell ref="A2:H2"/>
    <mergeCell ref="A3:H3"/>
    <mergeCell ref="A4:G4"/>
    <mergeCell ref="A6:G6"/>
    <mergeCell ref="D8:G10"/>
    <mergeCell ref="D7:G7"/>
  </mergeCells>
  <printOptions/>
  <pageMargins left="0.63" right="0.2" top="0.48" bottom="0.3937007874015748" header="0.5118110236220472" footer="0.41"/>
  <pageSetup fitToHeight="3" fitToWidth="1" horizontalDpi="300" verticalDpi="300" orientation="landscape" pageOrder="overThenDown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tabSelected="1" zoomScale="115" zoomScaleNormal="115" zoomScalePageLayoutView="0" workbookViewId="0" topLeftCell="A10">
      <selection activeCell="G39" sqref="G39"/>
    </sheetView>
  </sheetViews>
  <sheetFormatPr defaultColWidth="9.00390625" defaultRowHeight="12.75"/>
  <cols>
    <col min="1" max="1" width="16.625" style="101" customWidth="1"/>
    <col min="2" max="2" width="4.25390625" style="101" customWidth="1"/>
    <col min="3" max="3" width="23.625" style="101" customWidth="1"/>
    <col min="4" max="4" width="6.375" style="129" customWidth="1"/>
    <col min="5" max="5" width="13.375" style="101" customWidth="1"/>
    <col min="6" max="6" width="14.25390625" style="101" customWidth="1"/>
    <col min="7" max="7" width="13.75390625" style="101" customWidth="1"/>
    <col min="8" max="8" width="11.375" style="101" customWidth="1"/>
    <col min="9" max="10" width="11.25390625" style="101" customWidth="1"/>
    <col min="11" max="11" width="11.375" style="101" customWidth="1"/>
    <col min="12" max="12" width="10.875" style="204" customWidth="1"/>
    <col min="13" max="16384" width="9.00390625" style="101" customWidth="1"/>
  </cols>
  <sheetData>
    <row r="1" spans="2:12" ht="15">
      <c r="B1" s="102"/>
      <c r="C1" s="103"/>
      <c r="D1" s="134"/>
      <c r="E1" s="102" t="s">
        <v>92</v>
      </c>
      <c r="F1" s="104"/>
      <c r="G1" s="104"/>
      <c r="H1" s="104"/>
      <c r="I1" s="104"/>
      <c r="J1" s="104"/>
      <c r="K1" s="104" t="s">
        <v>93</v>
      </c>
      <c r="L1" s="193"/>
    </row>
    <row r="2" spans="1:12" ht="12.75">
      <c r="A2" s="105"/>
      <c r="B2" s="105"/>
      <c r="C2" s="106"/>
      <c r="D2" s="135"/>
      <c r="E2" s="107"/>
      <c r="F2" s="107"/>
      <c r="G2" s="107"/>
      <c r="H2" s="107"/>
      <c r="I2" s="107"/>
      <c r="J2" s="107"/>
      <c r="K2" s="107"/>
      <c r="L2" s="194"/>
    </row>
    <row r="3" spans="1:12" ht="12" customHeight="1">
      <c r="A3" s="223" t="s">
        <v>29</v>
      </c>
      <c r="B3" s="108"/>
      <c r="C3" s="109" t="s">
        <v>94</v>
      </c>
      <c r="D3" s="224" t="s">
        <v>120</v>
      </c>
      <c r="E3" s="128"/>
      <c r="F3" s="110"/>
      <c r="G3" s="227" t="s">
        <v>188</v>
      </c>
      <c r="H3" s="228"/>
      <c r="I3" s="228"/>
      <c r="J3" s="229"/>
      <c r="K3" s="111" t="s">
        <v>95</v>
      </c>
      <c r="L3" s="195"/>
    </row>
    <row r="4" spans="1:12" ht="9.75" customHeight="1">
      <c r="A4" s="223"/>
      <c r="B4" s="108" t="s">
        <v>22</v>
      </c>
      <c r="C4" s="109" t="s">
        <v>96</v>
      </c>
      <c r="D4" s="225"/>
      <c r="E4" s="128" t="s">
        <v>24</v>
      </c>
      <c r="F4" s="110" t="s">
        <v>97</v>
      </c>
      <c r="G4" s="230"/>
      <c r="H4" s="231"/>
      <c r="I4" s="231"/>
      <c r="J4" s="232"/>
      <c r="K4" s="112" t="s">
        <v>98</v>
      </c>
      <c r="L4" s="196"/>
    </row>
    <row r="5" spans="1:12" ht="11.25" customHeight="1">
      <c r="A5" s="223"/>
      <c r="B5" s="108" t="s">
        <v>30</v>
      </c>
      <c r="C5" s="108" t="s">
        <v>73</v>
      </c>
      <c r="D5" s="225"/>
      <c r="E5" s="128" t="s">
        <v>32</v>
      </c>
      <c r="F5" s="128" t="s">
        <v>99</v>
      </c>
      <c r="G5" s="127" t="s">
        <v>25</v>
      </c>
      <c r="H5" s="113" t="s">
        <v>26</v>
      </c>
      <c r="I5" s="127" t="s">
        <v>27</v>
      </c>
      <c r="J5" s="216"/>
      <c r="K5" s="110" t="s">
        <v>100</v>
      </c>
      <c r="L5" s="197" t="s">
        <v>100</v>
      </c>
    </row>
    <row r="6" spans="1:12" ht="11.25" customHeight="1">
      <c r="A6" s="223"/>
      <c r="B6" s="108" t="s">
        <v>38</v>
      </c>
      <c r="C6" s="108" t="s">
        <v>101</v>
      </c>
      <c r="D6" s="225"/>
      <c r="E6" s="128" t="s">
        <v>37</v>
      </c>
      <c r="F6" s="114" t="s">
        <v>102</v>
      </c>
      <c r="G6" s="114" t="s">
        <v>33</v>
      </c>
      <c r="H6" s="128" t="s">
        <v>34</v>
      </c>
      <c r="I6" s="128" t="s">
        <v>35</v>
      </c>
      <c r="J6" s="128" t="s">
        <v>36</v>
      </c>
      <c r="K6" s="110" t="s">
        <v>103</v>
      </c>
      <c r="L6" s="197" t="s">
        <v>104</v>
      </c>
    </row>
    <row r="7" spans="1:12" ht="10.5" customHeight="1">
      <c r="A7" s="223"/>
      <c r="B7" s="108"/>
      <c r="C7" s="108" t="s">
        <v>105</v>
      </c>
      <c r="D7" s="225"/>
      <c r="E7" s="128"/>
      <c r="F7" s="114"/>
      <c r="G7" s="114" t="s">
        <v>40</v>
      </c>
      <c r="H7" s="128" t="s">
        <v>41</v>
      </c>
      <c r="I7" s="128"/>
      <c r="J7" s="128"/>
      <c r="K7" s="110" t="s">
        <v>106</v>
      </c>
      <c r="L7" s="197" t="s">
        <v>99</v>
      </c>
    </row>
    <row r="8" spans="1:12" ht="11.25" customHeight="1">
      <c r="A8" s="223"/>
      <c r="B8" s="108"/>
      <c r="C8" s="108"/>
      <c r="D8" s="226"/>
      <c r="E8" s="128"/>
      <c r="F8" s="114"/>
      <c r="G8" s="114"/>
      <c r="H8" s="128"/>
      <c r="I8" s="128"/>
      <c r="J8" s="128"/>
      <c r="K8" s="110"/>
      <c r="L8" s="197" t="s">
        <v>102</v>
      </c>
    </row>
    <row r="9" spans="1:12" ht="13.5" thickBot="1">
      <c r="A9" s="115">
        <v>1</v>
      </c>
      <c r="B9" s="116">
        <v>2</v>
      </c>
      <c r="C9" s="116">
        <v>3</v>
      </c>
      <c r="D9" s="116"/>
      <c r="E9" s="117" t="s">
        <v>42</v>
      </c>
      <c r="F9" s="118" t="s">
        <v>43</v>
      </c>
      <c r="G9" s="118" t="s">
        <v>44</v>
      </c>
      <c r="H9" s="117" t="s">
        <v>45</v>
      </c>
      <c r="I9" s="117" t="s">
        <v>46</v>
      </c>
      <c r="J9" s="117" t="s">
        <v>47</v>
      </c>
      <c r="K9" s="117" t="s">
        <v>107</v>
      </c>
      <c r="L9" s="198" t="s">
        <v>108</v>
      </c>
    </row>
    <row r="10" spans="1:12" ht="24" customHeight="1">
      <c r="A10" s="119" t="s">
        <v>109</v>
      </c>
      <c r="B10" s="120" t="s">
        <v>110</v>
      </c>
      <c r="C10" s="173" t="s">
        <v>50</v>
      </c>
      <c r="D10" s="174"/>
      <c r="E10" s="175">
        <f aca="true" t="shared" si="0" ref="E10:K10">SUM(E12:E65)</f>
        <v>12295845</v>
      </c>
      <c r="F10" s="175">
        <f t="shared" si="0"/>
        <v>12295845</v>
      </c>
      <c r="G10" s="175">
        <f t="shared" si="0"/>
        <v>2041340.2400000002</v>
      </c>
      <c r="H10" s="175">
        <f t="shared" si="0"/>
        <v>0</v>
      </c>
      <c r="I10" s="175">
        <f t="shared" si="0"/>
        <v>0</v>
      </c>
      <c r="J10" s="175">
        <f t="shared" si="0"/>
        <v>2041340.2400000002</v>
      </c>
      <c r="K10" s="175">
        <f t="shared" si="0"/>
        <v>10254504.759999998</v>
      </c>
      <c r="L10" s="199"/>
    </row>
    <row r="11" spans="1:12" ht="15" customHeight="1">
      <c r="A11" s="121" t="s">
        <v>51</v>
      </c>
      <c r="B11" s="122"/>
      <c r="C11" s="176"/>
      <c r="D11" s="177"/>
      <c r="E11" s="175"/>
      <c r="F11" s="175"/>
      <c r="G11" s="175"/>
      <c r="H11" s="178"/>
      <c r="I11" s="178"/>
      <c r="J11" s="178"/>
      <c r="K11" s="179"/>
      <c r="L11" s="200"/>
    </row>
    <row r="12" spans="1:12" ht="15" customHeight="1">
      <c r="A12" s="136" t="s">
        <v>171</v>
      </c>
      <c r="B12" s="130"/>
      <c r="C12" s="180" t="s">
        <v>140</v>
      </c>
      <c r="D12" s="181" t="s">
        <v>195</v>
      </c>
      <c r="E12" s="175">
        <v>1311761.76</v>
      </c>
      <c r="F12" s="175">
        <v>1311761.76</v>
      </c>
      <c r="G12" s="175">
        <v>345243.99</v>
      </c>
      <c r="H12" s="178"/>
      <c r="I12" s="178"/>
      <c r="J12" s="178">
        <f>SUM(G12:I12)</f>
        <v>345243.99</v>
      </c>
      <c r="K12" s="182">
        <f aca="true" t="shared" si="1" ref="K12:K65">E12-J12</f>
        <v>966517.77</v>
      </c>
      <c r="L12" s="200"/>
    </row>
    <row r="13" spans="1:12" ht="17.25" customHeight="1">
      <c r="A13" s="136" t="s">
        <v>172</v>
      </c>
      <c r="B13" s="130"/>
      <c r="C13" s="180" t="s">
        <v>141</v>
      </c>
      <c r="D13" s="181" t="s">
        <v>196</v>
      </c>
      <c r="E13" s="175">
        <v>344200.08</v>
      </c>
      <c r="F13" s="175">
        <v>344200.08</v>
      </c>
      <c r="G13" s="175">
        <v>98482.33</v>
      </c>
      <c r="H13" s="178"/>
      <c r="I13" s="178"/>
      <c r="J13" s="178">
        <f aca="true" t="shared" si="2" ref="J13:J31">SUM(G13:I13)</f>
        <v>98482.33</v>
      </c>
      <c r="K13" s="182">
        <f t="shared" si="1"/>
        <v>245717.75</v>
      </c>
      <c r="L13" s="200"/>
    </row>
    <row r="14" spans="1:12" ht="15" customHeight="1">
      <c r="A14" s="136" t="s">
        <v>171</v>
      </c>
      <c r="B14" s="130"/>
      <c r="C14" s="180" t="s">
        <v>245</v>
      </c>
      <c r="D14" s="181" t="s">
        <v>195</v>
      </c>
      <c r="E14" s="175">
        <v>461324.88</v>
      </c>
      <c r="F14" s="175">
        <v>461324.88</v>
      </c>
      <c r="G14" s="175"/>
      <c r="H14" s="178"/>
      <c r="I14" s="178"/>
      <c r="J14" s="178">
        <f t="shared" si="2"/>
        <v>0</v>
      </c>
      <c r="K14" s="182">
        <f t="shared" si="1"/>
        <v>461324.88</v>
      </c>
      <c r="L14" s="200"/>
    </row>
    <row r="15" spans="1:12" ht="15" customHeight="1">
      <c r="A15" s="136" t="s">
        <v>172</v>
      </c>
      <c r="B15" s="130"/>
      <c r="C15" s="180" t="s">
        <v>246</v>
      </c>
      <c r="D15" s="181" t="s">
        <v>196</v>
      </c>
      <c r="E15" s="175">
        <v>139320.12</v>
      </c>
      <c r="F15" s="175">
        <v>139320.12</v>
      </c>
      <c r="G15" s="175">
        <v>4270.4</v>
      </c>
      <c r="H15" s="178"/>
      <c r="I15" s="178"/>
      <c r="J15" s="178">
        <f t="shared" si="2"/>
        <v>4270.4</v>
      </c>
      <c r="K15" s="182">
        <f t="shared" si="1"/>
        <v>135049.72</v>
      </c>
      <c r="L15" s="200"/>
    </row>
    <row r="16" spans="1:12" ht="15" customHeight="1">
      <c r="A16" s="136" t="s">
        <v>173</v>
      </c>
      <c r="B16" s="131"/>
      <c r="C16" s="180" t="s">
        <v>144</v>
      </c>
      <c r="D16" s="181" t="s">
        <v>145</v>
      </c>
      <c r="E16" s="175">
        <v>252920</v>
      </c>
      <c r="F16" s="175">
        <v>252920</v>
      </c>
      <c r="G16" s="175"/>
      <c r="H16" s="178"/>
      <c r="I16" s="178"/>
      <c r="J16" s="178">
        <f t="shared" si="2"/>
        <v>0</v>
      </c>
      <c r="K16" s="182">
        <f t="shared" si="1"/>
        <v>252920</v>
      </c>
      <c r="L16" s="200"/>
    </row>
    <row r="17" spans="1:12" ht="15" customHeight="1">
      <c r="A17" s="136" t="s">
        <v>178</v>
      </c>
      <c r="B17" s="131"/>
      <c r="C17" s="180" t="s">
        <v>148</v>
      </c>
      <c r="D17" s="181" t="s">
        <v>149</v>
      </c>
      <c r="E17" s="175">
        <v>76900</v>
      </c>
      <c r="F17" s="175">
        <v>76900</v>
      </c>
      <c r="G17" s="175">
        <v>3382.25</v>
      </c>
      <c r="H17" s="178"/>
      <c r="I17" s="178"/>
      <c r="J17" s="178">
        <f t="shared" si="2"/>
        <v>3382.25</v>
      </c>
      <c r="K17" s="182">
        <f t="shared" si="1"/>
        <v>73517.75</v>
      </c>
      <c r="L17" s="200"/>
    </row>
    <row r="18" spans="1:12" ht="15" customHeight="1">
      <c r="A18" s="136" t="s">
        <v>174</v>
      </c>
      <c r="B18" s="131"/>
      <c r="C18" s="180" t="s">
        <v>148</v>
      </c>
      <c r="D18" s="181" t="s">
        <v>146</v>
      </c>
      <c r="E18" s="175">
        <v>62000</v>
      </c>
      <c r="F18" s="175">
        <v>62000</v>
      </c>
      <c r="G18" s="175">
        <v>8988</v>
      </c>
      <c r="H18" s="178"/>
      <c r="I18" s="178"/>
      <c r="J18" s="178">
        <f t="shared" si="2"/>
        <v>8988</v>
      </c>
      <c r="K18" s="182">
        <f t="shared" si="1"/>
        <v>53012</v>
      </c>
      <c r="L18" s="200"/>
    </row>
    <row r="19" spans="1:12" ht="15" customHeight="1">
      <c r="A19" s="136" t="s">
        <v>179</v>
      </c>
      <c r="B19" s="131"/>
      <c r="C19" s="180" t="s">
        <v>148</v>
      </c>
      <c r="D19" s="181" t="s">
        <v>150</v>
      </c>
      <c r="E19" s="175">
        <v>319316</v>
      </c>
      <c r="F19" s="175">
        <v>319316</v>
      </c>
      <c r="G19" s="175">
        <v>45060.3</v>
      </c>
      <c r="H19" s="178"/>
      <c r="I19" s="178"/>
      <c r="J19" s="178">
        <f t="shared" si="2"/>
        <v>45060.3</v>
      </c>
      <c r="K19" s="182">
        <f t="shared" si="1"/>
        <v>274255.7</v>
      </c>
      <c r="L19" s="200"/>
    </row>
    <row r="20" spans="1:12" ht="15" customHeight="1">
      <c r="A20" s="136" t="s">
        <v>180</v>
      </c>
      <c r="B20" s="131"/>
      <c r="C20" s="180" t="s">
        <v>148</v>
      </c>
      <c r="D20" s="181" t="s">
        <v>151</v>
      </c>
      <c r="E20" s="175">
        <v>123142.27</v>
      </c>
      <c r="F20" s="175">
        <v>123142.27</v>
      </c>
      <c r="G20" s="175">
        <v>12078.28</v>
      </c>
      <c r="H20" s="178"/>
      <c r="I20" s="178"/>
      <c r="J20" s="178">
        <f t="shared" si="2"/>
        <v>12078.28</v>
      </c>
      <c r="K20" s="182">
        <f t="shared" si="1"/>
        <v>111063.99</v>
      </c>
      <c r="L20" s="200"/>
    </row>
    <row r="21" spans="1:12" ht="15" customHeight="1">
      <c r="A21" s="136" t="s">
        <v>175</v>
      </c>
      <c r="B21" s="131"/>
      <c r="C21" s="180" t="s">
        <v>148</v>
      </c>
      <c r="D21" s="181" t="s">
        <v>147</v>
      </c>
      <c r="E21" s="175">
        <v>450000</v>
      </c>
      <c r="F21" s="175">
        <v>450000</v>
      </c>
      <c r="G21" s="175">
        <v>51294.46</v>
      </c>
      <c r="H21" s="178"/>
      <c r="I21" s="178"/>
      <c r="J21" s="178">
        <f t="shared" si="2"/>
        <v>51294.46</v>
      </c>
      <c r="K21" s="182">
        <f t="shared" si="1"/>
        <v>398705.54</v>
      </c>
      <c r="L21" s="200"/>
    </row>
    <row r="22" spans="1:12" ht="15" customHeight="1">
      <c r="A22" s="136" t="s">
        <v>181</v>
      </c>
      <c r="B22" s="131"/>
      <c r="C22" s="180" t="s">
        <v>148</v>
      </c>
      <c r="D22" s="181" t="s">
        <v>154</v>
      </c>
      <c r="E22" s="175">
        <v>30000</v>
      </c>
      <c r="F22" s="175">
        <v>30000</v>
      </c>
      <c r="G22" s="175"/>
      <c r="H22" s="178"/>
      <c r="I22" s="178"/>
      <c r="J22" s="178">
        <f>SUM(G22:I22)</f>
        <v>0</v>
      </c>
      <c r="K22" s="182">
        <f t="shared" si="1"/>
        <v>30000</v>
      </c>
      <c r="L22" s="200"/>
    </row>
    <row r="23" spans="1:12" ht="15" customHeight="1">
      <c r="A23" s="136" t="s">
        <v>176</v>
      </c>
      <c r="B23" s="131"/>
      <c r="C23" s="180" t="s">
        <v>148</v>
      </c>
      <c r="D23" s="181" t="s">
        <v>152</v>
      </c>
      <c r="E23" s="175">
        <v>210000</v>
      </c>
      <c r="F23" s="175">
        <v>210000</v>
      </c>
      <c r="G23" s="175"/>
      <c r="H23" s="178"/>
      <c r="I23" s="178"/>
      <c r="J23" s="178">
        <f t="shared" si="2"/>
        <v>0</v>
      </c>
      <c r="K23" s="182">
        <f t="shared" si="1"/>
        <v>210000</v>
      </c>
      <c r="L23" s="200"/>
    </row>
    <row r="24" spans="1:12" ht="15" customHeight="1">
      <c r="A24" s="136" t="s">
        <v>177</v>
      </c>
      <c r="B24" s="131"/>
      <c r="C24" s="180" t="s">
        <v>148</v>
      </c>
      <c r="D24" s="181" t="s">
        <v>153</v>
      </c>
      <c r="E24" s="175">
        <v>115000</v>
      </c>
      <c r="F24" s="175">
        <v>115000</v>
      </c>
      <c r="G24" s="175"/>
      <c r="H24" s="178"/>
      <c r="I24" s="178"/>
      <c r="J24" s="178">
        <f t="shared" si="2"/>
        <v>0</v>
      </c>
      <c r="K24" s="182">
        <f t="shared" si="1"/>
        <v>115000</v>
      </c>
      <c r="L24" s="200"/>
    </row>
    <row r="25" spans="1:12" ht="15" customHeight="1">
      <c r="A25" s="136" t="s">
        <v>171</v>
      </c>
      <c r="B25" s="130"/>
      <c r="C25" s="180" t="s">
        <v>245</v>
      </c>
      <c r="D25" s="181" t="s">
        <v>195</v>
      </c>
      <c r="E25" s="175">
        <v>1200000</v>
      </c>
      <c r="F25" s="175">
        <v>1200000</v>
      </c>
      <c r="G25" s="175">
        <v>235581.12</v>
      </c>
      <c r="H25" s="178"/>
      <c r="I25" s="178"/>
      <c r="J25" s="178">
        <f t="shared" si="2"/>
        <v>235581.12</v>
      </c>
      <c r="K25" s="182">
        <f t="shared" si="1"/>
        <v>964418.88</v>
      </c>
      <c r="L25" s="200"/>
    </row>
    <row r="26" spans="1:12" ht="15" customHeight="1">
      <c r="A26" s="136" t="s">
        <v>172</v>
      </c>
      <c r="B26" s="130"/>
      <c r="C26" s="180" t="s">
        <v>246</v>
      </c>
      <c r="D26" s="181" t="s">
        <v>196</v>
      </c>
      <c r="E26" s="175">
        <v>350000</v>
      </c>
      <c r="F26" s="175">
        <v>350000</v>
      </c>
      <c r="G26" s="175">
        <v>66766.11</v>
      </c>
      <c r="H26" s="178"/>
      <c r="I26" s="178"/>
      <c r="J26" s="178">
        <f t="shared" si="2"/>
        <v>66766.11</v>
      </c>
      <c r="K26" s="182">
        <f t="shared" si="1"/>
        <v>283233.89</v>
      </c>
      <c r="L26" s="200"/>
    </row>
    <row r="27" spans="1:12" ht="15" customHeight="1">
      <c r="A27" s="136" t="s">
        <v>171</v>
      </c>
      <c r="B27" s="130"/>
      <c r="C27" s="180" t="s">
        <v>247</v>
      </c>
      <c r="D27" s="181" t="s">
        <v>195</v>
      </c>
      <c r="E27" s="175">
        <v>511353.61</v>
      </c>
      <c r="F27" s="175">
        <v>511353.61</v>
      </c>
      <c r="G27" s="175">
        <v>105728.63</v>
      </c>
      <c r="H27" s="178"/>
      <c r="I27" s="178"/>
      <c r="J27" s="178">
        <f t="shared" si="2"/>
        <v>105728.63</v>
      </c>
      <c r="K27" s="182">
        <f t="shared" si="1"/>
        <v>405624.98</v>
      </c>
      <c r="L27" s="200"/>
    </row>
    <row r="28" spans="1:12" ht="15" customHeight="1">
      <c r="A28" s="136" t="s">
        <v>172</v>
      </c>
      <c r="B28" s="130"/>
      <c r="C28" s="180" t="s">
        <v>248</v>
      </c>
      <c r="D28" s="181" t="s">
        <v>196</v>
      </c>
      <c r="E28" s="175">
        <v>166828.79</v>
      </c>
      <c r="F28" s="175">
        <v>166828.79</v>
      </c>
      <c r="G28" s="175">
        <v>30873.87</v>
      </c>
      <c r="H28" s="178"/>
      <c r="I28" s="178"/>
      <c r="J28" s="178">
        <f t="shared" si="2"/>
        <v>30873.87</v>
      </c>
      <c r="K28" s="182">
        <f t="shared" si="1"/>
        <v>135954.92</v>
      </c>
      <c r="L28" s="200"/>
    </row>
    <row r="29" spans="1:12" ht="15" customHeight="1">
      <c r="A29" s="136" t="s">
        <v>181</v>
      </c>
      <c r="B29" s="131"/>
      <c r="C29" s="180" t="s">
        <v>189</v>
      </c>
      <c r="D29" s="181" t="s">
        <v>154</v>
      </c>
      <c r="E29" s="175">
        <v>227010.86</v>
      </c>
      <c r="F29" s="175">
        <v>227010.86</v>
      </c>
      <c r="G29" s="175">
        <v>32635.22</v>
      </c>
      <c r="H29" s="178"/>
      <c r="I29" s="178"/>
      <c r="J29" s="178">
        <f t="shared" si="2"/>
        <v>32635.22</v>
      </c>
      <c r="K29" s="182">
        <f t="shared" si="1"/>
        <v>194375.63999999998</v>
      </c>
      <c r="L29" s="200"/>
    </row>
    <row r="30" spans="1:12" ht="15" customHeight="1">
      <c r="A30" s="137" t="s">
        <v>170</v>
      </c>
      <c r="B30" s="132"/>
      <c r="C30" s="180" t="s">
        <v>155</v>
      </c>
      <c r="D30" s="181" t="s">
        <v>194</v>
      </c>
      <c r="E30" s="175">
        <v>752164</v>
      </c>
      <c r="F30" s="175">
        <v>752164</v>
      </c>
      <c r="G30" s="175">
        <v>238041</v>
      </c>
      <c r="H30" s="178"/>
      <c r="I30" s="178"/>
      <c r="J30" s="178">
        <f t="shared" si="2"/>
        <v>238041</v>
      </c>
      <c r="K30" s="182">
        <f t="shared" si="1"/>
        <v>514123</v>
      </c>
      <c r="L30" s="200"/>
    </row>
    <row r="31" spans="1:12" ht="15" customHeight="1">
      <c r="A31" s="136" t="s">
        <v>181</v>
      </c>
      <c r="B31" s="132"/>
      <c r="C31" s="180" t="s">
        <v>232</v>
      </c>
      <c r="D31" s="181" t="s">
        <v>154</v>
      </c>
      <c r="E31" s="175">
        <v>50000</v>
      </c>
      <c r="F31" s="175">
        <v>50000</v>
      </c>
      <c r="G31" s="175"/>
      <c r="H31" s="178"/>
      <c r="I31" s="178"/>
      <c r="J31" s="178">
        <f t="shared" si="2"/>
        <v>0</v>
      </c>
      <c r="K31" s="182">
        <f t="shared" si="1"/>
        <v>50000</v>
      </c>
      <c r="L31" s="200"/>
    </row>
    <row r="32" spans="1:12" ht="15" customHeight="1">
      <c r="A32" s="136" t="s">
        <v>176</v>
      </c>
      <c r="B32" s="132"/>
      <c r="C32" s="180" t="s">
        <v>158</v>
      </c>
      <c r="D32" s="181" t="s">
        <v>152</v>
      </c>
      <c r="E32" s="175">
        <v>18000</v>
      </c>
      <c r="F32" s="175">
        <v>18000</v>
      </c>
      <c r="G32" s="175">
        <v>18000</v>
      </c>
      <c r="H32" s="178"/>
      <c r="I32" s="178"/>
      <c r="J32" s="178">
        <f aca="true" t="shared" si="3" ref="J32:J65">SUM(G32:I32)</f>
        <v>18000</v>
      </c>
      <c r="K32" s="182">
        <f t="shared" si="1"/>
        <v>0</v>
      </c>
      <c r="L32" s="200"/>
    </row>
    <row r="33" spans="1:12" ht="15" customHeight="1">
      <c r="A33" s="136" t="s">
        <v>177</v>
      </c>
      <c r="B33" s="132"/>
      <c r="C33" s="180" t="s">
        <v>158</v>
      </c>
      <c r="D33" s="181" t="s">
        <v>153</v>
      </c>
      <c r="E33" s="175">
        <v>2500</v>
      </c>
      <c r="F33" s="175">
        <v>2500</v>
      </c>
      <c r="G33" s="175">
        <v>2500</v>
      </c>
      <c r="H33" s="178"/>
      <c r="I33" s="178"/>
      <c r="J33" s="178">
        <f t="shared" si="3"/>
        <v>2500</v>
      </c>
      <c r="K33" s="182">
        <f t="shared" si="1"/>
        <v>0</v>
      </c>
      <c r="L33" s="200"/>
    </row>
    <row r="34" spans="1:12" ht="15" customHeight="1">
      <c r="A34" s="136" t="s">
        <v>171</v>
      </c>
      <c r="B34" s="132"/>
      <c r="C34" s="180" t="s">
        <v>197</v>
      </c>
      <c r="D34" s="181" t="s">
        <v>254</v>
      </c>
      <c r="E34" s="175">
        <v>116589.86</v>
      </c>
      <c r="F34" s="175">
        <v>116589.86</v>
      </c>
      <c r="G34" s="175">
        <v>32526.88</v>
      </c>
      <c r="H34" s="178"/>
      <c r="I34" s="178"/>
      <c r="J34" s="178">
        <f t="shared" si="3"/>
        <v>32526.88</v>
      </c>
      <c r="K34" s="182">
        <f t="shared" si="1"/>
        <v>84062.98</v>
      </c>
      <c r="L34" s="200"/>
    </row>
    <row r="35" spans="1:12" ht="15" customHeight="1">
      <c r="A35" s="136" t="s">
        <v>172</v>
      </c>
      <c r="B35" s="132"/>
      <c r="C35" s="180" t="s">
        <v>198</v>
      </c>
      <c r="D35" s="181" t="s">
        <v>254</v>
      </c>
      <c r="E35" s="175">
        <v>35210.14</v>
      </c>
      <c r="F35" s="175">
        <v>35210.14</v>
      </c>
      <c r="G35" s="175">
        <v>9823.12</v>
      </c>
      <c r="H35" s="178"/>
      <c r="I35" s="178"/>
      <c r="J35" s="178">
        <f t="shared" si="3"/>
        <v>9823.12</v>
      </c>
      <c r="K35" s="182">
        <f t="shared" si="1"/>
        <v>25387.019999999997</v>
      </c>
      <c r="L35" s="200"/>
    </row>
    <row r="36" spans="1:12" ht="15" customHeight="1">
      <c r="A36" s="136" t="s">
        <v>176</v>
      </c>
      <c r="B36" s="132"/>
      <c r="C36" s="180" t="s">
        <v>199</v>
      </c>
      <c r="D36" s="181" t="s">
        <v>152</v>
      </c>
      <c r="E36" s="175">
        <v>17600</v>
      </c>
      <c r="F36" s="175">
        <v>17600</v>
      </c>
      <c r="G36" s="175"/>
      <c r="H36" s="178"/>
      <c r="I36" s="178"/>
      <c r="J36" s="178">
        <f t="shared" si="3"/>
        <v>0</v>
      </c>
      <c r="K36" s="182">
        <f t="shared" si="1"/>
        <v>17600</v>
      </c>
      <c r="L36" s="200"/>
    </row>
    <row r="37" spans="1:12" ht="15" customHeight="1">
      <c r="A37" s="136" t="s">
        <v>171</v>
      </c>
      <c r="B37" s="132"/>
      <c r="C37" s="180" t="s">
        <v>255</v>
      </c>
      <c r="D37" s="181" t="s">
        <v>195</v>
      </c>
      <c r="E37" s="175">
        <v>76.8</v>
      </c>
      <c r="F37" s="175">
        <v>76.8</v>
      </c>
      <c r="G37" s="178">
        <v>76.8</v>
      </c>
      <c r="H37" s="178"/>
      <c r="I37" s="178"/>
      <c r="J37" s="178">
        <f t="shared" si="3"/>
        <v>76.8</v>
      </c>
      <c r="K37" s="182">
        <f t="shared" si="1"/>
        <v>0</v>
      </c>
      <c r="L37" s="200"/>
    </row>
    <row r="38" spans="1:12" ht="17.25" customHeight="1">
      <c r="A38" s="136" t="s">
        <v>172</v>
      </c>
      <c r="B38" s="132"/>
      <c r="C38" s="180" t="s">
        <v>256</v>
      </c>
      <c r="D38" s="181" t="s">
        <v>196</v>
      </c>
      <c r="E38" s="175">
        <v>23.2</v>
      </c>
      <c r="F38" s="175">
        <v>23.2</v>
      </c>
      <c r="G38" s="178">
        <v>6.3</v>
      </c>
      <c r="H38" s="178"/>
      <c r="I38" s="178"/>
      <c r="J38" s="178">
        <f t="shared" si="3"/>
        <v>6.3</v>
      </c>
      <c r="K38" s="182">
        <f t="shared" si="1"/>
        <v>16.9</v>
      </c>
      <c r="L38" s="200"/>
    </row>
    <row r="39" spans="1:12" ht="15" customHeight="1">
      <c r="A39" s="136" t="s">
        <v>171</v>
      </c>
      <c r="B39" s="132"/>
      <c r="C39" s="180" t="s">
        <v>258</v>
      </c>
      <c r="D39" s="181" t="s">
        <v>230</v>
      </c>
      <c r="E39" s="175">
        <v>921.66</v>
      </c>
      <c r="F39" s="175">
        <v>921.66</v>
      </c>
      <c r="G39" s="178">
        <v>921.66</v>
      </c>
      <c r="H39" s="178"/>
      <c r="I39" s="178"/>
      <c r="J39" s="178">
        <f t="shared" si="3"/>
        <v>921.66</v>
      </c>
      <c r="K39" s="182">
        <f t="shared" si="1"/>
        <v>0</v>
      </c>
      <c r="L39" s="200"/>
    </row>
    <row r="40" spans="1:12" ht="17.25" customHeight="1">
      <c r="A40" s="136" t="s">
        <v>172</v>
      </c>
      <c r="B40" s="132"/>
      <c r="C40" s="180" t="s">
        <v>257</v>
      </c>
      <c r="D40" s="181" t="s">
        <v>230</v>
      </c>
      <c r="E40" s="175">
        <v>278.34</v>
      </c>
      <c r="F40" s="175">
        <v>278.34</v>
      </c>
      <c r="G40" s="178">
        <v>278.34</v>
      </c>
      <c r="H40" s="178"/>
      <c r="I40" s="178"/>
      <c r="J40" s="178">
        <f t="shared" si="3"/>
        <v>278.34</v>
      </c>
      <c r="K40" s="182">
        <f t="shared" si="1"/>
        <v>0</v>
      </c>
      <c r="L40" s="200"/>
    </row>
    <row r="41" spans="1:12" ht="17.25" customHeight="1">
      <c r="A41" s="136" t="s">
        <v>180</v>
      </c>
      <c r="B41" s="132"/>
      <c r="C41" s="180" t="s">
        <v>159</v>
      </c>
      <c r="D41" s="181" t="s">
        <v>151</v>
      </c>
      <c r="E41" s="175">
        <v>14608.87</v>
      </c>
      <c r="F41" s="175">
        <v>14608.87</v>
      </c>
      <c r="G41" s="175"/>
      <c r="H41" s="178"/>
      <c r="I41" s="178"/>
      <c r="J41" s="178">
        <f t="shared" si="3"/>
        <v>0</v>
      </c>
      <c r="K41" s="182">
        <f t="shared" si="1"/>
        <v>14608.87</v>
      </c>
      <c r="L41" s="200" t="s">
        <v>205</v>
      </c>
    </row>
    <row r="42" spans="1:12" ht="15" customHeight="1">
      <c r="A42" s="136" t="s">
        <v>175</v>
      </c>
      <c r="B42" s="132"/>
      <c r="C42" s="180" t="s">
        <v>159</v>
      </c>
      <c r="D42" s="181" t="s">
        <v>147</v>
      </c>
      <c r="E42" s="175">
        <v>40391.13</v>
      </c>
      <c r="F42" s="175">
        <v>40391.13</v>
      </c>
      <c r="G42" s="175"/>
      <c r="H42" s="178"/>
      <c r="I42" s="178"/>
      <c r="J42" s="178">
        <f t="shared" si="3"/>
        <v>0</v>
      </c>
      <c r="K42" s="182">
        <f t="shared" si="1"/>
        <v>40391.13</v>
      </c>
      <c r="L42" s="200"/>
    </row>
    <row r="43" spans="1:12" ht="15" customHeight="1">
      <c r="A43" s="136" t="s">
        <v>177</v>
      </c>
      <c r="B43" s="132"/>
      <c r="C43" s="180" t="s">
        <v>159</v>
      </c>
      <c r="D43" s="181" t="s">
        <v>153</v>
      </c>
      <c r="E43" s="175">
        <v>45000</v>
      </c>
      <c r="F43" s="175">
        <v>45000</v>
      </c>
      <c r="G43" s="175"/>
      <c r="H43" s="178"/>
      <c r="I43" s="178"/>
      <c r="J43" s="178">
        <f t="shared" si="3"/>
        <v>0</v>
      </c>
      <c r="K43" s="182">
        <f t="shared" si="1"/>
        <v>45000</v>
      </c>
      <c r="L43" s="200"/>
    </row>
    <row r="44" spans="1:12" ht="15" customHeight="1">
      <c r="A44" s="136" t="s">
        <v>180</v>
      </c>
      <c r="B44" s="132"/>
      <c r="C44" s="180" t="s">
        <v>160</v>
      </c>
      <c r="D44" s="181" t="s">
        <v>151</v>
      </c>
      <c r="E44" s="175">
        <v>30000</v>
      </c>
      <c r="F44" s="175">
        <v>30000</v>
      </c>
      <c r="G44" s="178"/>
      <c r="H44" s="178"/>
      <c r="I44" s="178"/>
      <c r="J44" s="178">
        <f t="shared" si="3"/>
        <v>0</v>
      </c>
      <c r="K44" s="182">
        <f t="shared" si="1"/>
        <v>30000</v>
      </c>
      <c r="L44" s="200" t="s">
        <v>206</v>
      </c>
    </row>
    <row r="45" spans="1:12" ht="15" customHeight="1">
      <c r="A45" s="136" t="s">
        <v>177</v>
      </c>
      <c r="B45" s="132"/>
      <c r="C45" s="180" t="s">
        <v>160</v>
      </c>
      <c r="D45" s="181" t="s">
        <v>153</v>
      </c>
      <c r="E45" s="175">
        <v>70000</v>
      </c>
      <c r="F45" s="175">
        <v>70000</v>
      </c>
      <c r="G45" s="178"/>
      <c r="H45" s="178"/>
      <c r="I45" s="178"/>
      <c r="J45" s="178">
        <f t="shared" si="3"/>
        <v>0</v>
      </c>
      <c r="K45" s="182">
        <f t="shared" si="1"/>
        <v>70000</v>
      </c>
      <c r="L45" s="200"/>
    </row>
    <row r="46" spans="1:12" ht="15" customHeight="1">
      <c r="A46" s="136" t="s">
        <v>180</v>
      </c>
      <c r="B46" s="132"/>
      <c r="C46" s="180" t="s">
        <v>200</v>
      </c>
      <c r="D46" s="181" t="s">
        <v>151</v>
      </c>
      <c r="E46" s="175">
        <v>0</v>
      </c>
      <c r="F46" s="175">
        <v>0</v>
      </c>
      <c r="G46" s="175"/>
      <c r="H46" s="178"/>
      <c r="I46" s="178"/>
      <c r="J46" s="178">
        <f t="shared" si="3"/>
        <v>0</v>
      </c>
      <c r="K46" s="182">
        <f t="shared" si="1"/>
        <v>0</v>
      </c>
      <c r="L46" s="200" t="s">
        <v>207</v>
      </c>
    </row>
    <row r="47" spans="1:12" ht="15" customHeight="1">
      <c r="A47" s="136" t="s">
        <v>175</v>
      </c>
      <c r="B47" s="132"/>
      <c r="C47" s="180" t="s">
        <v>200</v>
      </c>
      <c r="D47" s="181" t="s">
        <v>147</v>
      </c>
      <c r="E47" s="175">
        <v>36523.46</v>
      </c>
      <c r="F47" s="175">
        <v>36523.46</v>
      </c>
      <c r="G47" s="175">
        <v>38607.28</v>
      </c>
      <c r="H47" s="178"/>
      <c r="I47" s="178"/>
      <c r="J47" s="178">
        <f>SUM(G47:I47)</f>
        <v>38607.28</v>
      </c>
      <c r="K47" s="182">
        <f>E47-J47</f>
        <v>-2083.8199999999997</v>
      </c>
      <c r="L47" s="200"/>
    </row>
    <row r="48" spans="1:12" ht="15" customHeight="1">
      <c r="A48" s="136" t="s">
        <v>176</v>
      </c>
      <c r="B48" s="132"/>
      <c r="C48" s="180" t="s">
        <v>200</v>
      </c>
      <c r="D48" s="181" t="s">
        <v>152</v>
      </c>
      <c r="E48" s="175">
        <f>65000-1523.46</f>
        <v>63476.54</v>
      </c>
      <c r="F48" s="175">
        <f>65000-1523.46</f>
        <v>63476.54</v>
      </c>
      <c r="G48" s="175"/>
      <c r="H48" s="178"/>
      <c r="I48" s="178"/>
      <c r="J48" s="178">
        <f t="shared" si="3"/>
        <v>0</v>
      </c>
      <c r="K48" s="182">
        <f t="shared" si="1"/>
        <v>63476.54</v>
      </c>
      <c r="L48" s="200"/>
    </row>
    <row r="49" spans="1:12" ht="15" customHeight="1">
      <c r="A49" s="136" t="s">
        <v>177</v>
      </c>
      <c r="B49" s="132"/>
      <c r="C49" s="180" t="s">
        <v>161</v>
      </c>
      <c r="D49" s="181" t="s">
        <v>153</v>
      </c>
      <c r="E49" s="175">
        <v>50000</v>
      </c>
      <c r="F49" s="175">
        <v>50000</v>
      </c>
      <c r="G49" s="175"/>
      <c r="H49" s="178"/>
      <c r="I49" s="178"/>
      <c r="J49" s="178">
        <f t="shared" si="3"/>
        <v>0</v>
      </c>
      <c r="K49" s="182">
        <f t="shared" si="1"/>
        <v>50000</v>
      </c>
      <c r="L49" s="200" t="s">
        <v>208</v>
      </c>
    </row>
    <row r="50" spans="1:12" ht="15" customHeight="1">
      <c r="A50" s="136" t="s">
        <v>180</v>
      </c>
      <c r="B50" s="132"/>
      <c r="C50" s="180" t="s">
        <v>201</v>
      </c>
      <c r="D50" s="181" t="s">
        <v>151</v>
      </c>
      <c r="E50" s="175">
        <v>150000</v>
      </c>
      <c r="F50" s="175">
        <v>150000</v>
      </c>
      <c r="G50" s="175"/>
      <c r="H50" s="178"/>
      <c r="I50" s="178"/>
      <c r="J50" s="178">
        <f t="shared" si="3"/>
        <v>0</v>
      </c>
      <c r="K50" s="182">
        <f t="shared" si="1"/>
        <v>150000</v>
      </c>
      <c r="L50" s="200" t="s">
        <v>209</v>
      </c>
    </row>
    <row r="51" spans="1:12" ht="15" customHeight="1">
      <c r="A51" s="136" t="s">
        <v>177</v>
      </c>
      <c r="B51" s="132"/>
      <c r="C51" s="180" t="s">
        <v>202</v>
      </c>
      <c r="D51" s="181" t="s">
        <v>153</v>
      </c>
      <c r="E51" s="175">
        <v>100000</v>
      </c>
      <c r="F51" s="175">
        <v>100000</v>
      </c>
      <c r="G51" s="175"/>
      <c r="H51" s="178"/>
      <c r="I51" s="178"/>
      <c r="J51" s="178">
        <f t="shared" si="3"/>
        <v>0</v>
      </c>
      <c r="K51" s="182">
        <f t="shared" si="1"/>
        <v>100000</v>
      </c>
      <c r="L51" s="200"/>
    </row>
    <row r="52" spans="1:12" ht="15" customHeight="1">
      <c r="A52" s="136" t="s">
        <v>175</v>
      </c>
      <c r="B52" s="132"/>
      <c r="C52" s="180" t="s">
        <v>203</v>
      </c>
      <c r="D52" s="181" t="s">
        <v>147</v>
      </c>
      <c r="E52" s="175">
        <v>16500</v>
      </c>
      <c r="F52" s="175">
        <v>16500</v>
      </c>
      <c r="G52" s="175"/>
      <c r="H52" s="178"/>
      <c r="I52" s="178"/>
      <c r="J52" s="178">
        <f t="shared" si="3"/>
        <v>0</v>
      </c>
      <c r="K52" s="182">
        <f t="shared" si="1"/>
        <v>16500</v>
      </c>
      <c r="L52" s="200" t="s">
        <v>210</v>
      </c>
    </row>
    <row r="53" spans="1:12" ht="15" customHeight="1">
      <c r="A53" s="136" t="s">
        <v>180</v>
      </c>
      <c r="B53" s="132"/>
      <c r="C53" s="180" t="s">
        <v>162</v>
      </c>
      <c r="D53" s="181" t="s">
        <v>151</v>
      </c>
      <c r="E53" s="175">
        <v>183085</v>
      </c>
      <c r="F53" s="175">
        <v>183085</v>
      </c>
      <c r="G53" s="175"/>
      <c r="H53" s="178"/>
      <c r="I53" s="178"/>
      <c r="J53" s="178">
        <f t="shared" si="3"/>
        <v>0</v>
      </c>
      <c r="K53" s="182">
        <f t="shared" si="1"/>
        <v>183085</v>
      </c>
      <c r="L53" s="200" t="s">
        <v>211</v>
      </c>
    </row>
    <row r="54" spans="1:12" ht="15" customHeight="1">
      <c r="A54" s="136" t="s">
        <v>180</v>
      </c>
      <c r="B54" s="132"/>
      <c r="C54" s="180" t="s">
        <v>163</v>
      </c>
      <c r="D54" s="181" t="s">
        <v>151</v>
      </c>
      <c r="E54" s="175">
        <v>50000</v>
      </c>
      <c r="F54" s="175">
        <v>50000</v>
      </c>
      <c r="G54" s="175"/>
      <c r="H54" s="178"/>
      <c r="I54" s="178"/>
      <c r="J54" s="178">
        <f t="shared" si="3"/>
        <v>0</v>
      </c>
      <c r="K54" s="182">
        <f t="shared" si="1"/>
        <v>50000</v>
      </c>
      <c r="L54" s="200" t="s">
        <v>212</v>
      </c>
    </row>
    <row r="55" spans="1:12" ht="15" customHeight="1">
      <c r="A55" s="136" t="s">
        <v>175</v>
      </c>
      <c r="B55" s="132"/>
      <c r="C55" s="180" t="s">
        <v>164</v>
      </c>
      <c r="D55" s="181" t="s">
        <v>147</v>
      </c>
      <c r="E55" s="175">
        <v>50000</v>
      </c>
      <c r="F55" s="175">
        <v>50000</v>
      </c>
      <c r="G55" s="175"/>
      <c r="H55" s="178"/>
      <c r="I55" s="178"/>
      <c r="J55" s="178">
        <f t="shared" si="3"/>
        <v>0</v>
      </c>
      <c r="K55" s="182">
        <f t="shared" si="1"/>
        <v>50000</v>
      </c>
      <c r="L55" s="200" t="s">
        <v>213</v>
      </c>
    </row>
    <row r="56" spans="1:12" ht="15" customHeight="1">
      <c r="A56" s="136" t="s">
        <v>180</v>
      </c>
      <c r="B56" s="132"/>
      <c r="C56" s="180" t="s">
        <v>165</v>
      </c>
      <c r="D56" s="181" t="s">
        <v>151</v>
      </c>
      <c r="E56" s="175">
        <v>1000000</v>
      </c>
      <c r="F56" s="175">
        <v>1000000</v>
      </c>
      <c r="G56" s="175"/>
      <c r="H56" s="178"/>
      <c r="I56" s="178"/>
      <c r="J56" s="178">
        <f t="shared" si="3"/>
        <v>0</v>
      </c>
      <c r="K56" s="182">
        <f t="shared" si="1"/>
        <v>1000000</v>
      </c>
      <c r="L56" s="200" t="s">
        <v>214</v>
      </c>
    </row>
    <row r="57" spans="1:12" ht="15" customHeight="1">
      <c r="A57" s="136" t="s">
        <v>180</v>
      </c>
      <c r="B57" s="132"/>
      <c r="C57" s="180" t="s">
        <v>204</v>
      </c>
      <c r="D57" s="181" t="s">
        <v>151</v>
      </c>
      <c r="E57" s="175">
        <v>100000</v>
      </c>
      <c r="F57" s="175">
        <v>100000</v>
      </c>
      <c r="G57" s="175">
        <v>22225.28</v>
      </c>
      <c r="H57" s="178"/>
      <c r="I57" s="178"/>
      <c r="J57" s="178">
        <f>SUM(G57:I57)</f>
        <v>22225.28</v>
      </c>
      <c r="K57" s="182">
        <f t="shared" si="1"/>
        <v>77774.72</v>
      </c>
      <c r="L57" s="200" t="s">
        <v>215</v>
      </c>
    </row>
    <row r="58" spans="1:12" ht="15" customHeight="1">
      <c r="A58" s="136" t="s">
        <v>180</v>
      </c>
      <c r="B58" s="132"/>
      <c r="C58" s="180" t="s">
        <v>166</v>
      </c>
      <c r="D58" s="181" t="s">
        <v>151</v>
      </c>
      <c r="E58" s="175">
        <v>379787.32</v>
      </c>
      <c r="F58" s="175">
        <v>379787.32</v>
      </c>
      <c r="G58" s="175">
        <v>45699.04</v>
      </c>
      <c r="H58" s="178"/>
      <c r="I58" s="178"/>
      <c r="J58" s="178">
        <f t="shared" si="3"/>
        <v>45699.04</v>
      </c>
      <c r="K58" s="182">
        <f t="shared" si="1"/>
        <v>334088.28</v>
      </c>
      <c r="L58" s="200" t="s">
        <v>216</v>
      </c>
    </row>
    <row r="59" spans="1:12" ht="15" customHeight="1">
      <c r="A59" s="136" t="s">
        <v>180</v>
      </c>
      <c r="B59" s="132"/>
      <c r="C59" s="180" t="s">
        <v>167</v>
      </c>
      <c r="D59" s="181" t="s">
        <v>151</v>
      </c>
      <c r="E59" s="175">
        <v>551946.54</v>
      </c>
      <c r="F59" s="175">
        <v>551946.54</v>
      </c>
      <c r="G59" s="175">
        <v>20452.94</v>
      </c>
      <c r="H59" s="178"/>
      <c r="I59" s="178"/>
      <c r="J59" s="178">
        <f t="shared" si="3"/>
        <v>20452.94</v>
      </c>
      <c r="K59" s="182">
        <f t="shared" si="1"/>
        <v>531493.6000000001</v>
      </c>
      <c r="L59" s="200" t="s">
        <v>217</v>
      </c>
    </row>
    <row r="60" spans="1:12" ht="15" customHeight="1">
      <c r="A60" s="136" t="s">
        <v>176</v>
      </c>
      <c r="B60" s="132"/>
      <c r="C60" s="180" t="s">
        <v>167</v>
      </c>
      <c r="D60" s="181" t="s">
        <v>152</v>
      </c>
      <c r="E60" s="175">
        <v>90000</v>
      </c>
      <c r="F60" s="175">
        <v>90000</v>
      </c>
      <c r="G60" s="175"/>
      <c r="H60" s="178"/>
      <c r="I60" s="178"/>
      <c r="J60" s="178"/>
      <c r="K60" s="182">
        <f t="shared" si="1"/>
        <v>90000</v>
      </c>
      <c r="L60" s="200"/>
    </row>
    <row r="61" spans="1:12" ht="15" customHeight="1">
      <c r="A61" s="136" t="s">
        <v>177</v>
      </c>
      <c r="B61" s="132"/>
      <c r="C61" s="180" t="s">
        <v>167</v>
      </c>
      <c r="D61" s="181" t="s">
        <v>153</v>
      </c>
      <c r="E61" s="175">
        <v>45000</v>
      </c>
      <c r="F61" s="175">
        <v>45000</v>
      </c>
      <c r="G61" s="175"/>
      <c r="H61" s="178"/>
      <c r="I61" s="178"/>
      <c r="J61" s="178">
        <f>SUM(G61:I61)</f>
        <v>0</v>
      </c>
      <c r="K61" s="182">
        <f t="shared" si="1"/>
        <v>45000</v>
      </c>
      <c r="L61" s="200"/>
    </row>
    <row r="62" spans="1:12" ht="15" customHeight="1">
      <c r="A62" s="136" t="s">
        <v>180</v>
      </c>
      <c r="B62" s="133"/>
      <c r="C62" s="180" t="s">
        <v>249</v>
      </c>
      <c r="D62" s="181" t="s">
        <v>151</v>
      </c>
      <c r="E62" s="175">
        <v>166300</v>
      </c>
      <c r="F62" s="175">
        <v>166300</v>
      </c>
      <c r="G62" s="175"/>
      <c r="H62" s="178"/>
      <c r="I62" s="178"/>
      <c r="J62" s="178">
        <f t="shared" si="3"/>
        <v>0</v>
      </c>
      <c r="K62" s="182">
        <f t="shared" si="1"/>
        <v>166300</v>
      </c>
      <c r="L62" s="200" t="s">
        <v>251</v>
      </c>
    </row>
    <row r="63" spans="1:12" ht="15" customHeight="1">
      <c r="A63" s="136" t="s">
        <v>180</v>
      </c>
      <c r="B63" s="133"/>
      <c r="C63" s="180" t="s">
        <v>250</v>
      </c>
      <c r="D63" s="181" t="s">
        <v>151</v>
      </c>
      <c r="E63" s="175">
        <v>3393.87</v>
      </c>
      <c r="F63" s="175">
        <v>3393.87</v>
      </c>
      <c r="G63" s="175"/>
      <c r="H63" s="178"/>
      <c r="I63" s="178"/>
      <c r="J63" s="178">
        <f>SUM(G63:I63)</f>
        <v>0</v>
      </c>
      <c r="K63" s="182">
        <f t="shared" si="1"/>
        <v>3393.87</v>
      </c>
      <c r="L63" s="200"/>
    </row>
    <row r="64" spans="1:12" ht="15" customHeight="1">
      <c r="A64" s="137" t="s">
        <v>170</v>
      </c>
      <c r="B64" s="133"/>
      <c r="C64" s="180" t="s">
        <v>168</v>
      </c>
      <c r="D64" s="181" t="s">
        <v>194</v>
      </c>
      <c r="E64" s="175">
        <v>1216789</v>
      </c>
      <c r="F64" s="175">
        <v>1216789</v>
      </c>
      <c r="G64" s="175">
        <v>405596.32</v>
      </c>
      <c r="H64" s="178"/>
      <c r="I64" s="178"/>
      <c r="J64" s="178">
        <f t="shared" si="3"/>
        <v>405596.32</v>
      </c>
      <c r="K64" s="182">
        <f t="shared" si="1"/>
        <v>811192.6799999999</v>
      </c>
      <c r="L64" s="200" t="s">
        <v>218</v>
      </c>
    </row>
    <row r="65" spans="1:12" ht="15" customHeight="1" thickBot="1">
      <c r="A65" s="137" t="s">
        <v>170</v>
      </c>
      <c r="B65" s="126"/>
      <c r="C65" s="190" t="s">
        <v>169</v>
      </c>
      <c r="D65" s="191" t="s">
        <v>194</v>
      </c>
      <c r="E65" s="175">
        <v>498600.9</v>
      </c>
      <c r="F65" s="175">
        <v>498600.9</v>
      </c>
      <c r="G65" s="175">
        <v>166200.32</v>
      </c>
      <c r="H65" s="178"/>
      <c r="I65" s="192"/>
      <c r="J65" s="192">
        <f t="shared" si="3"/>
        <v>166200.32</v>
      </c>
      <c r="K65" s="192">
        <f t="shared" si="1"/>
        <v>332400.58</v>
      </c>
      <c r="L65" s="201" t="s">
        <v>219</v>
      </c>
    </row>
    <row r="66" spans="1:12" ht="11.25" customHeight="1" thickBot="1">
      <c r="A66" s="123"/>
      <c r="B66" s="124"/>
      <c r="C66" s="184"/>
      <c r="D66" s="184"/>
      <c r="E66" s="183"/>
      <c r="F66" s="183"/>
      <c r="G66" s="183"/>
      <c r="H66" s="183"/>
      <c r="I66" s="184"/>
      <c r="J66" s="184"/>
      <c r="K66" s="184"/>
      <c r="L66" s="202"/>
    </row>
    <row r="67" spans="1:12" ht="30.75" customHeight="1" thickBot="1">
      <c r="A67" s="138" t="s">
        <v>111</v>
      </c>
      <c r="B67" s="125">
        <v>450</v>
      </c>
      <c r="C67" s="185" t="s">
        <v>50</v>
      </c>
      <c r="D67" s="185"/>
      <c r="E67" s="185" t="s">
        <v>50</v>
      </c>
      <c r="F67" s="185" t="s">
        <v>50</v>
      </c>
      <c r="G67" s="186">
        <f>дох!E22-G10</f>
        <v>186980.5799999996</v>
      </c>
      <c r="H67" s="186">
        <f>дох!F22-H10</f>
        <v>0</v>
      </c>
      <c r="I67" s="186">
        <f>дох!G22-I10</f>
        <v>0</v>
      </c>
      <c r="J67" s="187">
        <f>SUM(G67:I67)</f>
        <v>186980.5799999996</v>
      </c>
      <c r="K67" s="188" t="s">
        <v>50</v>
      </c>
      <c r="L67" s="203" t="s">
        <v>50</v>
      </c>
    </row>
    <row r="69" ht="12.75">
      <c r="G69" s="205"/>
    </row>
    <row r="70" ht="12.75">
      <c r="I70" s="205"/>
    </row>
    <row r="72" ht="12.75" hidden="1">
      <c r="I72" s="101">
        <f>151908.79-123434.36</f>
        <v>28474.430000000008</v>
      </c>
    </row>
  </sheetData>
  <sheetProtection/>
  <mergeCells count="3">
    <mergeCell ref="A3:A8"/>
    <mergeCell ref="D3:D8"/>
    <mergeCell ref="G3:J4"/>
  </mergeCells>
  <printOptions/>
  <pageMargins left="0.39375" right="0.17" top="0.51" bottom="0.39375" header="0.5118055555555556" footer="0.5118055555555556"/>
  <pageSetup fitToHeight="2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3"/>
  <sheetViews>
    <sheetView zoomScale="115" zoomScaleNormal="115" zoomScalePageLayoutView="0" workbookViewId="0" topLeftCell="A1">
      <selection activeCell="G10" sqref="G10"/>
    </sheetView>
  </sheetViews>
  <sheetFormatPr defaultColWidth="9.00390625" defaultRowHeight="12.75"/>
  <cols>
    <col min="1" max="1" width="4.25390625" style="129" customWidth="1"/>
    <col min="2" max="2" width="21.875" style="101" customWidth="1"/>
    <col min="3" max="3" width="6.375" style="129" customWidth="1"/>
    <col min="4" max="4" width="12.125" style="101" customWidth="1"/>
    <col min="5" max="5" width="10.75390625" style="101" customWidth="1"/>
    <col min="6" max="6" width="10.625" style="101" customWidth="1"/>
    <col min="7" max="7" width="11.875" style="101" customWidth="1"/>
    <col min="8" max="16384" width="9.00390625" style="101" customWidth="1"/>
  </cols>
  <sheetData>
    <row r="2" spans="1:7" ht="42.75">
      <c r="A2" s="210" t="s">
        <v>236</v>
      </c>
      <c r="B2" s="210" t="s">
        <v>233</v>
      </c>
      <c r="C2" s="210" t="s">
        <v>120</v>
      </c>
      <c r="D2" s="211" t="s">
        <v>242</v>
      </c>
      <c r="E2" s="215" t="s">
        <v>241</v>
      </c>
      <c r="F2" s="215" t="s">
        <v>234</v>
      </c>
      <c r="G2" s="211" t="s">
        <v>235</v>
      </c>
    </row>
    <row r="3" spans="1:7" ht="15" customHeight="1">
      <c r="A3" s="212" t="s">
        <v>237</v>
      </c>
      <c r="B3" s="212" t="s">
        <v>142</v>
      </c>
      <c r="C3" s="213" t="s">
        <v>195</v>
      </c>
      <c r="D3" s="175"/>
      <c r="E3" s="213"/>
      <c r="F3" s="213"/>
      <c r="G3" s="213"/>
    </row>
    <row r="4" spans="1:7" ht="17.25" customHeight="1">
      <c r="A4" s="212" t="s">
        <v>238</v>
      </c>
      <c r="B4" s="212" t="s">
        <v>143</v>
      </c>
      <c r="C4" s="213" t="s">
        <v>196</v>
      </c>
      <c r="D4" s="175"/>
      <c r="E4" s="213"/>
      <c r="F4" s="213"/>
      <c r="G4" s="213"/>
    </row>
    <row r="5" spans="1:7" ht="15" customHeight="1">
      <c r="A5" s="212" t="s">
        <v>45</v>
      </c>
      <c r="B5" s="212" t="s">
        <v>148</v>
      </c>
      <c r="C5" s="213" t="s">
        <v>147</v>
      </c>
      <c r="D5" s="213"/>
      <c r="E5" s="213"/>
      <c r="F5" s="213"/>
      <c r="G5" s="213"/>
    </row>
    <row r="6" spans="1:7" ht="15" customHeight="1">
      <c r="A6" s="212" t="s">
        <v>47</v>
      </c>
      <c r="B6" s="212" t="s">
        <v>148</v>
      </c>
      <c r="C6" s="213" t="s">
        <v>153</v>
      </c>
      <c r="D6" s="213"/>
      <c r="E6" s="213"/>
      <c r="F6" s="213"/>
      <c r="G6" s="213"/>
    </row>
    <row r="7" spans="1:7" ht="15" customHeight="1">
      <c r="A7" s="212" t="s">
        <v>107</v>
      </c>
      <c r="B7" s="212" t="s">
        <v>156</v>
      </c>
      <c r="C7" s="213" t="s">
        <v>195</v>
      </c>
      <c r="D7" s="213"/>
      <c r="E7" s="213"/>
      <c r="F7" s="213"/>
      <c r="G7" s="213"/>
    </row>
    <row r="8" spans="1:7" ht="17.25" customHeight="1">
      <c r="A8" s="212" t="s">
        <v>108</v>
      </c>
      <c r="B8" s="212" t="s">
        <v>157</v>
      </c>
      <c r="C8" s="213" t="s">
        <v>196</v>
      </c>
      <c r="D8" s="213"/>
      <c r="E8" s="213"/>
      <c r="F8" s="213"/>
      <c r="G8" s="213"/>
    </row>
    <row r="9" spans="1:7" ht="15" customHeight="1">
      <c r="A9" s="212" t="s">
        <v>239</v>
      </c>
      <c r="B9" s="212" t="s">
        <v>167</v>
      </c>
      <c r="C9" s="213" t="s">
        <v>153</v>
      </c>
      <c r="D9" s="213"/>
      <c r="E9" s="213"/>
      <c r="F9" s="213"/>
      <c r="G9" s="213"/>
    </row>
    <row r="10" spans="1:7" ht="15" customHeight="1">
      <c r="A10" s="212"/>
      <c r="B10" s="212"/>
      <c r="C10" s="213"/>
      <c r="D10" s="213"/>
      <c r="E10" s="213"/>
      <c r="F10" s="213"/>
      <c r="G10" s="213"/>
    </row>
    <row r="11" spans="1:7" ht="16.5" customHeight="1">
      <c r="A11" s="233" t="s">
        <v>240</v>
      </c>
      <c r="B11" s="233"/>
      <c r="C11" s="233"/>
      <c r="D11" s="214">
        <f>SUM(D3:D9)</f>
        <v>0</v>
      </c>
      <c r="E11" s="214">
        <f>SUM(E3:E9)</f>
        <v>0</v>
      </c>
      <c r="F11" s="214">
        <f>SUM(F3:F9)</f>
        <v>0</v>
      </c>
      <c r="G11" s="214">
        <f>SUM(G3:G9)</f>
        <v>0</v>
      </c>
    </row>
    <row r="13" ht="12.75">
      <c r="F13" s="205"/>
    </row>
    <row r="15" ht="12.75" hidden="1"/>
  </sheetData>
  <sheetProtection/>
  <mergeCells count="1">
    <mergeCell ref="A11:C11"/>
  </mergeCells>
  <printOptions/>
  <pageMargins left="0.39375" right="0.17" top="0.51" bottom="0.39375" header="0.5118055555555556" footer="0.5118055555555556"/>
  <pageSetup fitToHeight="2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р</cp:lastModifiedBy>
  <cp:lastPrinted>2018-03-06T00:07:35Z</cp:lastPrinted>
  <dcterms:created xsi:type="dcterms:W3CDTF">1999-06-18T11:49:53Z</dcterms:created>
  <dcterms:modified xsi:type="dcterms:W3CDTF">2018-04-05T03:16:35Z</dcterms:modified>
  <cp:category/>
  <cp:version/>
  <cp:contentType/>
  <cp:contentStatus/>
  <cp:revision>1</cp:revision>
</cp:coreProperties>
</file>