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7680" windowHeight="9360" tabRatio="846" activeTab="3"/>
  </bookViews>
  <sheets>
    <sheet name="Пр1" sheetId="25" r:id="rId1"/>
    <sheet name="пр2" sheetId="54" r:id="rId2"/>
    <sheet name="Пр3" sheetId="28" r:id="rId3"/>
    <sheet name="Прил4" sheetId="55" r:id="rId4"/>
    <sheet name="Пр5" sheetId="3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ftn1_1" localSheetId="3">'[1]Прил 1'!#REF!</definedName>
    <definedName name="_ftn1_1">[2]Прил1!#REF!</definedName>
    <definedName name="_ftn1_2" localSheetId="3">#REF!</definedName>
    <definedName name="_ftn1_2">#REF!</definedName>
    <definedName name="_ftn2_1" localSheetId="3">'[1]Прил 1'!#REF!</definedName>
    <definedName name="_ftn2_1">[2]Прил1!#REF!</definedName>
    <definedName name="_ftn2_2" localSheetId="3">#REF!</definedName>
    <definedName name="_ftn2_2">#REF!</definedName>
    <definedName name="_ftn3_1" localSheetId="3">'[1]Прил 1'!#REF!</definedName>
    <definedName name="_ftn3_1">[2]Прил1!#REF!</definedName>
    <definedName name="_ftn3_2" localSheetId="3">#REF!</definedName>
    <definedName name="_ftn3_2">#REF!</definedName>
    <definedName name="_ftnref1_1" localSheetId="3">'[1]Прил 1'!#REF!</definedName>
    <definedName name="_ftnref1_1">[2]Прил1!#REF!</definedName>
    <definedName name="_ftnref1_2" localSheetId="3">#REF!</definedName>
    <definedName name="_ftnref1_2">#REF!</definedName>
    <definedName name="_ftnref2_1" localSheetId="3">'[1]Прил 1'!#REF!</definedName>
    <definedName name="_ftnref2_1">[2]Прил1!#REF!</definedName>
    <definedName name="_ftnref2_2" localSheetId="3">#REF!</definedName>
    <definedName name="_ftnref2_2">#REF!</definedName>
    <definedName name="_ftnref3_1" localSheetId="3">'[1]Прил 1'!#REF!</definedName>
    <definedName name="_ftnref3_1">[2]Прил1!#REF!</definedName>
    <definedName name="_ftnref3_2" localSheetId="3">#REF!</definedName>
    <definedName name="_ftnref3_2">#REF!</definedName>
    <definedName name="_xlnm._FilterDatabase" localSheetId="0" hidden="1">Пр1!$A$41:$G$58</definedName>
    <definedName name="_xlnm._FilterDatabase" localSheetId="3" hidden="1">Прил4!$A$10:$H$361</definedName>
    <definedName name="Excel_BuiltIn__FilterDatabase_1">#REF!</definedName>
    <definedName name="Excel_BuiltIn__FilterDatabase_1_1" localSheetId="3">#REF!</definedName>
    <definedName name="Excel_BuiltIn__FilterDatabase_1_1">#REF!</definedName>
    <definedName name="Excel_BuiltIn__FilterDatabase_3">#REF!</definedName>
    <definedName name="Excel_BuiltIn__FilterDatabase_5">#REF!</definedName>
    <definedName name="_1Excel_BuiltIn_Print_Area_1_1" localSheetId="3">#REF!</definedName>
    <definedName name="_2Excel_BuiltIn_Print_Area_1_1">#REF!</definedName>
    <definedName name="Excel_BuiltIn_Print_Area_1_1" localSheetId="3">#REF!</definedName>
    <definedName name="Excel_BuiltIn_Print_Area_1_1">#REF!</definedName>
    <definedName name="Excel_BuiltIn_Print_Area_2" localSheetId="3">#REF!</definedName>
    <definedName name="Excel_BuiltIn_Print_Area_2">#REF!</definedName>
    <definedName name="Excel_BuiltIn_Print_Area_3" localSheetId="3">#REF!</definedName>
    <definedName name="Excel_BuiltIn_Print_Area_3">#REF!</definedName>
    <definedName name="Excel_BuiltIn_Print_Area_5">#REF!</definedName>
    <definedName name="Excel_BuiltIn_Print_Titles_1">#REF!</definedName>
    <definedName name="_3Excel_BuiltIn_Print_Titles_1_1" localSheetId="3">#REF!</definedName>
    <definedName name="_4Excel_BuiltIn_Print_Titles_1_1">#REF!</definedName>
    <definedName name="Excel_BuiltIn_Print_Titles_1_1" localSheetId="3">#REF!</definedName>
    <definedName name="Excel_BuiltIn_Print_Titles_1_1">#REF!</definedName>
    <definedName name="Excel_BuiltIn_Print_Titles_2">#REF!</definedName>
    <definedName name="Excel_BuiltIn_Print_Titles_3" localSheetId="3">#REF!</definedName>
    <definedName name="Excel_BuiltIn_Print_Titles_3">#REF!</definedName>
    <definedName name="Excel_BuiltIn_Print_Titles_4">#REF!</definedName>
    <definedName name="Excel_BuiltIn_Print_Titles_5">#REF!</definedName>
    <definedName name="_xlnm.Print_Titles" localSheetId="0">Пр1!$10:$10</definedName>
    <definedName name="_xlnm.Print_Titles" localSheetId="3">Прил4!$10:$10</definedName>
    <definedName name="_xlnm.Print_Area" localSheetId="0">Пр1!$A$1:$J$58</definedName>
    <definedName name="_xlnm.Print_Area" localSheetId="2">Пр3!$A$1:$G$31</definedName>
    <definedName name="_xlnm.Print_Area" localSheetId="3">Прил4!$A$1:$P$361</definedName>
    <definedName name="оо">#REF!</definedName>
    <definedName name="про">[4]Прил1!#REF!</definedName>
    <definedName name="т">#REF!</definedName>
    <definedName name="я">#REF!</definedName>
    <definedName name="яна">#REF!</definedName>
  </definedNames>
  <calcPr calcId="144525" fullCalcOnLoad="1" fullPrecision="0"/>
</workbook>
</file>

<file path=xl/calcChain.xml><?xml version="1.0" encoding="utf-8"?>
<calcChain xmlns="http://schemas.openxmlformats.org/spreadsheetml/2006/main">
  <c r="I337" i="55" l="1"/>
  <c r="H337" i="55"/>
  <c r="I327" i="55"/>
  <c r="I326" i="55" s="1"/>
  <c r="I325" i="55" s="1"/>
  <c r="H327" i="55"/>
  <c r="H326" i="55" s="1"/>
  <c r="H325" i="55" s="1"/>
  <c r="I323" i="55"/>
  <c r="H323" i="55"/>
  <c r="H322" i="55"/>
  <c r="I318" i="55"/>
  <c r="I317" i="55"/>
  <c r="H318" i="55"/>
  <c r="H315" i="55"/>
  <c r="I268" i="55"/>
  <c r="I267" i="55"/>
  <c r="H268" i="55"/>
  <c r="H267" i="55"/>
  <c r="F23" i="28"/>
  <c r="E23" i="28"/>
  <c r="E19" i="28"/>
  <c r="E10" i="28"/>
  <c r="I52" i="54"/>
  <c r="I65" i="54"/>
  <c r="H65" i="54"/>
  <c r="I56" i="54"/>
  <c r="H56" i="54"/>
  <c r="I56" i="25"/>
  <c r="H56" i="25"/>
  <c r="I46" i="25"/>
  <c r="H46" i="25"/>
  <c r="H296" i="55"/>
  <c r="H342" i="55"/>
  <c r="G28" i="28"/>
  <c r="F10" i="28"/>
  <c r="G16" i="28"/>
  <c r="G14" i="28"/>
  <c r="I48" i="54"/>
  <c r="H348" i="55"/>
  <c r="E29" i="28"/>
  <c r="H329" i="55"/>
  <c r="I23" i="54"/>
  <c r="O271" i="55"/>
  <c r="O270" i="55"/>
  <c r="O269" i="55" s="1"/>
  <c r="N271" i="55"/>
  <c r="N270" i="55" s="1"/>
  <c r="P273" i="55"/>
  <c r="L308" i="55"/>
  <c r="K308" i="55"/>
  <c r="L311" i="55"/>
  <c r="L310" i="55" s="1"/>
  <c r="K311" i="55"/>
  <c r="K310" i="55" s="1"/>
  <c r="K307" i="55" s="1"/>
  <c r="K306" i="55" s="1"/>
  <c r="M312" i="55"/>
  <c r="M304" i="55"/>
  <c r="M303" i="55"/>
  <c r="M302" i="55" s="1"/>
  <c r="M301" i="55" s="1"/>
  <c r="L303" i="55"/>
  <c r="L302" i="55"/>
  <c r="L301" i="55" s="1"/>
  <c r="L300" i="55" s="1"/>
  <c r="K303" i="55"/>
  <c r="K302" i="55" s="1"/>
  <c r="K301" i="55" s="1"/>
  <c r="K300" i="55" s="1"/>
  <c r="K299" i="55" s="1"/>
  <c r="M297" i="55"/>
  <c r="M296" i="55" s="1"/>
  <c r="M295" i="55" s="1"/>
  <c r="L296" i="55"/>
  <c r="K296" i="55"/>
  <c r="L295" i="55"/>
  <c r="L294" i="55"/>
  <c r="K295" i="55"/>
  <c r="K294" i="55"/>
  <c r="L270" i="55"/>
  <c r="L269" i="55"/>
  <c r="M272" i="55"/>
  <c r="M271" i="55"/>
  <c r="M270" i="55" s="1"/>
  <c r="K271" i="55"/>
  <c r="L271" i="55"/>
  <c r="M268" i="55"/>
  <c r="M267" i="55" s="1"/>
  <c r="M266" i="55" s="1"/>
  <c r="M265" i="55" s="1"/>
  <c r="M264" i="55" s="1"/>
  <c r="M263" i="55" s="1"/>
  <c r="L267" i="55"/>
  <c r="L265" i="55" s="1"/>
  <c r="L264" i="55" s="1"/>
  <c r="K267" i="55"/>
  <c r="K265" i="55" s="1"/>
  <c r="K264" i="55" s="1"/>
  <c r="J361" i="55"/>
  <c r="J357" i="55"/>
  <c r="J351" i="55"/>
  <c r="J349" i="55"/>
  <c r="J347" i="55"/>
  <c r="J345" i="55"/>
  <c r="J343" i="55"/>
  <c r="J341" i="55"/>
  <c r="J331" i="55"/>
  <c r="J330" i="55"/>
  <c r="J312" i="55"/>
  <c r="J309" i="55"/>
  <c r="J305" i="55"/>
  <c r="J304" i="55"/>
  <c r="J298" i="55"/>
  <c r="J293" i="55"/>
  <c r="J288" i="55"/>
  <c r="J278" i="55"/>
  <c r="J273" i="55"/>
  <c r="J272" i="55"/>
  <c r="I329" i="55"/>
  <c r="I328" i="55" s="1"/>
  <c r="I311" i="55"/>
  <c r="I310" i="55" s="1"/>
  <c r="H270" i="55"/>
  <c r="H269" i="55" s="1"/>
  <c r="H356" i="55"/>
  <c r="H311" i="55"/>
  <c r="I360" i="55"/>
  <c r="I359" i="55"/>
  <c r="I358" i="55" s="1"/>
  <c r="I356" i="55"/>
  <c r="I355" i="55" s="1"/>
  <c r="I350" i="55"/>
  <c r="I348" i="55"/>
  <c r="J348" i="55"/>
  <c r="I346" i="55"/>
  <c r="I344" i="55"/>
  <c r="I342" i="55"/>
  <c r="J342" i="55"/>
  <c r="I340" i="55"/>
  <c r="I336" i="55"/>
  <c r="I335" i="55" s="1"/>
  <c r="I322" i="55"/>
  <c r="I321" i="55" s="1"/>
  <c r="I308" i="55"/>
  <c r="J308" i="55" s="1"/>
  <c r="I303" i="55"/>
  <c r="I302" i="55"/>
  <c r="I296" i="55"/>
  <c r="I295" i="55"/>
  <c r="I292" i="55"/>
  <c r="I291" i="55"/>
  <c r="I290" i="55" s="1"/>
  <c r="I289" i="55" s="1"/>
  <c r="I287" i="55"/>
  <c r="I282" i="55"/>
  <c r="I281" i="55"/>
  <c r="I280" i="55" s="1"/>
  <c r="I279" i="55" s="1"/>
  <c r="I277" i="55"/>
  <c r="I276" i="55"/>
  <c r="I275" i="55" s="1"/>
  <c r="I274" i="55"/>
  <c r="I271" i="55"/>
  <c r="I270" i="55"/>
  <c r="I269" i="55" s="1"/>
  <c r="J269" i="55" s="1"/>
  <c r="H360" i="55"/>
  <c r="H359" i="55" s="1"/>
  <c r="H350" i="55"/>
  <c r="J350" i="55" s="1"/>
  <c r="H346" i="55"/>
  <c r="H344" i="55"/>
  <c r="H340" i="55"/>
  <c r="H336" i="55"/>
  <c r="H308" i="55"/>
  <c r="H303" i="55"/>
  <c r="H302" i="55" s="1"/>
  <c r="H292" i="55"/>
  <c r="H291" i="55"/>
  <c r="H287" i="55"/>
  <c r="H286" i="55"/>
  <c r="H285" i="55" s="1"/>
  <c r="H284" i="55" s="1"/>
  <c r="H282" i="55"/>
  <c r="H281" i="55"/>
  <c r="H280" i="55" s="1"/>
  <c r="H279" i="55" s="1"/>
  <c r="H277" i="55"/>
  <c r="H276" i="55"/>
  <c r="H275" i="55" s="1"/>
  <c r="H274" i="55"/>
  <c r="H271" i="55"/>
  <c r="G25" i="28"/>
  <c r="G22" i="28"/>
  <c r="G21" i="28"/>
  <c r="G20" i="28"/>
  <c r="F19" i="28"/>
  <c r="G19" i="28" s="1"/>
  <c r="I13" i="25"/>
  <c r="H13" i="25"/>
  <c r="I64" i="54"/>
  <c r="H64" i="54"/>
  <c r="I63" i="54"/>
  <c r="H63" i="54"/>
  <c r="I61" i="54"/>
  <c r="I60" i="54"/>
  <c r="H61" i="54"/>
  <c r="H60" i="54"/>
  <c r="I54" i="54"/>
  <c r="H54" i="54"/>
  <c r="H52" i="54"/>
  <c r="I44" i="54"/>
  <c r="I43" i="54"/>
  <c r="H44" i="54"/>
  <c r="H43" i="54"/>
  <c r="I40" i="54"/>
  <c r="I39" i="54"/>
  <c r="H40" i="54"/>
  <c r="H39" i="54"/>
  <c r="H38" i="54"/>
  <c r="J36" i="54"/>
  <c r="I35" i="54"/>
  <c r="H35" i="54"/>
  <c r="I37" i="54"/>
  <c r="H37" i="54"/>
  <c r="I31" i="54"/>
  <c r="I26" i="54"/>
  <c r="H31" i="54"/>
  <c r="H26" i="54"/>
  <c r="I24" i="54"/>
  <c r="H24" i="54"/>
  <c r="H23" i="54"/>
  <c r="I21" i="54"/>
  <c r="I20" i="54" s="1"/>
  <c r="H21" i="54"/>
  <c r="H20" i="54" s="1"/>
  <c r="J16" i="54"/>
  <c r="J17" i="54"/>
  <c r="J18" i="54"/>
  <c r="J19" i="54"/>
  <c r="I15" i="54"/>
  <c r="I14" i="54" s="1"/>
  <c r="H15" i="54"/>
  <c r="H14" i="54" s="1"/>
  <c r="H13" i="54" s="1"/>
  <c r="J57" i="25"/>
  <c r="J52" i="25"/>
  <c r="I43" i="25"/>
  <c r="H43" i="25"/>
  <c r="J19" i="25"/>
  <c r="J15" i="25"/>
  <c r="G12" i="28"/>
  <c r="E26" i="28"/>
  <c r="F26" i="28"/>
  <c r="G26" i="28" s="1"/>
  <c r="F29" i="28"/>
  <c r="F17" i="28"/>
  <c r="E17" i="28"/>
  <c r="I41" i="54"/>
  <c r="J20" i="25"/>
  <c r="I28" i="25"/>
  <c r="H28" i="25"/>
  <c r="H18" i="25"/>
  <c r="H41" i="54"/>
  <c r="G18" i="28"/>
  <c r="I53" i="25"/>
  <c r="I16" i="25"/>
  <c r="I26" i="25"/>
  <c r="H49" i="25"/>
  <c r="J59" i="54"/>
  <c r="J53" i="54"/>
  <c r="I32" i="54"/>
  <c r="H32" i="54"/>
  <c r="J30" i="54"/>
  <c r="J29" i="54"/>
  <c r="J28" i="54"/>
  <c r="H27" i="54"/>
  <c r="J27" i="54"/>
  <c r="J14" i="25"/>
  <c r="J21" i="25"/>
  <c r="J23" i="25"/>
  <c r="J24" i="25"/>
  <c r="J25" i="25"/>
  <c r="J31" i="25"/>
  <c r="J32" i="25"/>
  <c r="J33" i="25"/>
  <c r="J36" i="25"/>
  <c r="J44" i="25"/>
  <c r="J45" i="25"/>
  <c r="J47" i="25"/>
  <c r="J50" i="25"/>
  <c r="J51" i="25"/>
  <c r="J54" i="25"/>
  <c r="J55" i="25"/>
  <c r="H26" i="25"/>
  <c r="I49" i="25"/>
  <c r="H16" i="25"/>
  <c r="H22" i="25"/>
  <c r="J22" i="25" s="1"/>
  <c r="G15" i="28"/>
  <c r="G13" i="28"/>
  <c r="G11" i="28"/>
  <c r="H53" i="25"/>
  <c r="H48" i="25"/>
  <c r="H42" i="25" s="1"/>
  <c r="H41" i="25" s="1"/>
  <c r="G23" i="28"/>
  <c r="G30" i="28"/>
  <c r="I18" i="25"/>
  <c r="G27" i="28"/>
  <c r="K270" i="55"/>
  <c r="K269" i="55"/>
  <c r="M269" i="55" s="1"/>
  <c r="J344" i="55"/>
  <c r="L266" i="55"/>
  <c r="H295" i="55"/>
  <c r="H294" i="55" s="1"/>
  <c r="J296" i="55"/>
  <c r="J297" i="55"/>
  <c r="H328" i="55"/>
  <c r="H324" i="55" s="1"/>
  <c r="J271" i="55"/>
  <c r="J277" i="55"/>
  <c r="J340" i="55"/>
  <c r="H310" i="55"/>
  <c r="P271" i="55"/>
  <c r="I339" i="55"/>
  <c r="J346" i="55"/>
  <c r="H62" i="54"/>
  <c r="J18" i="25"/>
  <c r="J360" i="55"/>
  <c r="J356" i="55"/>
  <c r="H355" i="55"/>
  <c r="H339" i="55"/>
  <c r="H338" i="55" s="1"/>
  <c r="J338" i="55" s="1"/>
  <c r="I338" i="55"/>
  <c r="J337" i="55"/>
  <c r="J329" i="55"/>
  <c r="I315" i="55"/>
  <c r="I314" i="55" s="1"/>
  <c r="J287" i="55"/>
  <c r="J323" i="55"/>
  <c r="I286" i="55"/>
  <c r="M311" i="55"/>
  <c r="J311" i="55"/>
  <c r="H307" i="55"/>
  <c r="J303" i="55"/>
  <c r="I301" i="55"/>
  <c r="I300" i="55" s="1"/>
  <c r="I299" i="55" s="1"/>
  <c r="M294" i="55"/>
  <c r="I294" i="55"/>
  <c r="H290" i="55"/>
  <c r="J291" i="55"/>
  <c r="J292" i="55"/>
  <c r="J276" i="55"/>
  <c r="J274" i="55"/>
  <c r="J270" i="55"/>
  <c r="K266" i="55"/>
  <c r="F31" i="28"/>
  <c r="D18" i="34"/>
  <c r="G17" i="28"/>
  <c r="J65" i="54"/>
  <c r="H22" i="54"/>
  <c r="I22" i="54"/>
  <c r="J24" i="54"/>
  <c r="J56" i="54"/>
  <c r="H34" i="54"/>
  <c r="J23" i="54"/>
  <c r="I34" i="54"/>
  <c r="J54" i="54"/>
  <c r="I55" i="54"/>
  <c r="I58" i="54"/>
  <c r="J58" i="54" s="1"/>
  <c r="I51" i="54"/>
  <c r="J66" i="54"/>
  <c r="J56" i="25"/>
  <c r="H58" i="54"/>
  <c r="J46" i="25"/>
  <c r="I12" i="25"/>
  <c r="J31" i="54"/>
  <c r="J64" i="54"/>
  <c r="I48" i="25"/>
  <c r="J48" i="25" s="1"/>
  <c r="J63" i="54"/>
  <c r="I62" i="54"/>
  <c r="J62" i="54"/>
  <c r="J53" i="25"/>
  <c r="J61" i="54"/>
  <c r="J60" i="54"/>
  <c r="J26" i="54"/>
  <c r="J49" i="25"/>
  <c r="J44" i="54"/>
  <c r="H51" i="54"/>
  <c r="H55" i="54"/>
  <c r="J43" i="25"/>
  <c r="J52" i="54"/>
  <c r="J43" i="54"/>
  <c r="J39" i="54"/>
  <c r="J28" i="25"/>
  <c r="J22" i="54"/>
  <c r="J13" i="25"/>
  <c r="J15" i="54"/>
  <c r="H12" i="25"/>
  <c r="H354" i="55"/>
  <c r="J339" i="55"/>
  <c r="I285" i="55"/>
  <c r="J286" i="55"/>
  <c r="H306" i="55"/>
  <c r="K263" i="55"/>
  <c r="J290" i="55"/>
  <c r="J51" i="54"/>
  <c r="H57" i="54"/>
  <c r="J55" i="54"/>
  <c r="I42" i="25"/>
  <c r="J42" i="25" s="1"/>
  <c r="I57" i="54"/>
  <c r="J57" i="54"/>
  <c r="J12" i="25"/>
  <c r="H58" i="25"/>
  <c r="J285" i="55"/>
  <c r="I284" i="55"/>
  <c r="I41" i="25"/>
  <c r="J41" i="25"/>
  <c r="I58" i="25"/>
  <c r="D22" i="34" s="1"/>
  <c r="C22" i="34"/>
  <c r="J284" i="55"/>
  <c r="J58" i="25"/>
  <c r="C21" i="34"/>
  <c r="C20" i="34" s="1"/>
  <c r="C19" i="34" s="1"/>
  <c r="I265" i="55"/>
  <c r="I264" i="55" s="1"/>
  <c r="I266" i="55"/>
  <c r="H314" i="55"/>
  <c r="J314" i="55"/>
  <c r="J315" i="55"/>
  <c r="J268" i="55"/>
  <c r="G29" i="28"/>
  <c r="H317" i="55"/>
  <c r="H316" i="55" s="1"/>
  <c r="J316" i="55" s="1"/>
  <c r="E31" i="28"/>
  <c r="G31" i="28" s="1"/>
  <c r="G10" i="28"/>
  <c r="J318" i="55"/>
  <c r="H335" i="55"/>
  <c r="H334" i="55"/>
  <c r="H333" i="55" s="1"/>
  <c r="D17" i="34"/>
  <c r="I334" i="55"/>
  <c r="C18" i="34"/>
  <c r="C17" i="34" s="1"/>
  <c r="J267" i="55"/>
  <c r="H265" i="55"/>
  <c r="H266" i="55"/>
  <c r="J266" i="55" s="1"/>
  <c r="I320" i="55"/>
  <c r="H321" i="55"/>
  <c r="H320" i="55" s="1"/>
  <c r="J322" i="55"/>
  <c r="I316" i="55"/>
  <c r="J317" i="55"/>
  <c r="J335" i="55"/>
  <c r="D16" i="34"/>
  <c r="E18" i="34"/>
  <c r="I319" i="55"/>
  <c r="I333" i="55"/>
  <c r="J334" i="55"/>
  <c r="J265" i="55"/>
  <c r="I332" i="55"/>
  <c r="D15" i="34"/>
  <c r="I313" i="55"/>
  <c r="D14" i="34"/>
  <c r="H319" i="55" l="1"/>
  <c r="J320" i="55"/>
  <c r="J333" i="55"/>
  <c r="H332" i="55"/>
  <c r="J332" i="55" s="1"/>
  <c r="C16" i="34"/>
  <c r="E17" i="34"/>
  <c r="E22" i="34"/>
  <c r="D21" i="34"/>
  <c r="J321" i="55"/>
  <c r="J14" i="54"/>
  <c r="I13" i="54"/>
  <c r="H301" i="55"/>
  <c r="J302" i="55"/>
  <c r="J328" i="55"/>
  <c r="I324" i="55"/>
  <c r="J324" i="55" s="1"/>
  <c r="L299" i="55"/>
  <c r="M299" i="55" s="1"/>
  <c r="M300" i="55"/>
  <c r="L307" i="55"/>
  <c r="M310" i="55"/>
  <c r="N269" i="55"/>
  <c r="N264" i="55" s="1"/>
  <c r="N263" i="55" s="1"/>
  <c r="P270" i="55"/>
  <c r="H50" i="54"/>
  <c r="H49" i="54" s="1"/>
  <c r="H67" i="54" s="1"/>
  <c r="J294" i="55"/>
  <c r="H289" i="55"/>
  <c r="H358" i="55"/>
  <c r="H353" i="55" s="1"/>
  <c r="H352" i="55" s="1"/>
  <c r="J359" i="55"/>
  <c r="J275" i="55"/>
  <c r="I354" i="55"/>
  <c r="J355" i="55"/>
  <c r="I307" i="55"/>
  <c r="J310" i="55"/>
  <c r="O264" i="55"/>
  <c r="P269" i="55"/>
  <c r="I50" i="54"/>
  <c r="J295" i="55"/>
  <c r="J336" i="55"/>
  <c r="O263" i="55" l="1"/>
  <c r="P264" i="55"/>
  <c r="P263" i="55" s="1"/>
  <c r="I353" i="55"/>
  <c r="J354" i="55"/>
  <c r="L306" i="55"/>
  <c r="M306" i="55" s="1"/>
  <c r="M307" i="55"/>
  <c r="J358" i="55"/>
  <c r="H300" i="55"/>
  <c r="J301" i="55"/>
  <c r="D20" i="34"/>
  <c r="E21" i="34"/>
  <c r="I49" i="54"/>
  <c r="J49" i="54" s="1"/>
  <c r="J50" i="54"/>
  <c r="I306" i="55"/>
  <c r="J307" i="55"/>
  <c r="H264" i="55"/>
  <c r="J289" i="55"/>
  <c r="L263" i="55"/>
  <c r="I67" i="54"/>
  <c r="J67" i="54" s="1"/>
  <c r="J13" i="54"/>
  <c r="C15" i="34"/>
  <c r="E16" i="34"/>
  <c r="H313" i="55"/>
  <c r="J313" i="55" s="1"/>
  <c r="J319" i="55"/>
  <c r="J264" i="55" l="1"/>
  <c r="J306" i="55"/>
  <c r="E20" i="34"/>
  <c r="D19" i="34"/>
  <c r="H299" i="55"/>
  <c r="J299" i="55" s="1"/>
  <c r="J300" i="55"/>
  <c r="E15" i="34"/>
  <c r="C14" i="34"/>
  <c r="I352" i="55"/>
  <c r="J352" i="55" s="1"/>
  <c r="J353" i="55"/>
  <c r="E19" i="34" l="1"/>
  <c r="D13" i="34"/>
  <c r="I263" i="55"/>
  <c r="C13" i="34"/>
  <c r="E14" i="34"/>
  <c r="H263" i="55"/>
  <c r="E13" i="34" l="1"/>
  <c r="J263" i="55"/>
</calcChain>
</file>

<file path=xl/sharedStrings.xml><?xml version="1.0" encoding="utf-8"?>
<sst xmlns="http://schemas.openxmlformats.org/spreadsheetml/2006/main" count="1308" uniqueCount="336">
  <si>
    <t>03</t>
  </si>
  <si>
    <t>094</t>
  </si>
  <si>
    <t>Административные платежи и сборы</t>
  </si>
  <si>
    <t>Доходы от продажи материальных и нематериальных активов</t>
  </si>
  <si>
    <t>Защита населения и территории от чрезвычайных ситуаций природного и техногенного характера, гражданская оборона</t>
  </si>
  <si>
    <t>06</t>
  </si>
  <si>
    <t>2</t>
  </si>
  <si>
    <t>0000</t>
  </si>
  <si>
    <t>03003</t>
  </si>
  <si>
    <t>03015</t>
  </si>
  <si>
    <t>03024</t>
  </si>
  <si>
    <t>02999</t>
  </si>
  <si>
    <t>01001</t>
  </si>
  <si>
    <t>01003</t>
  </si>
  <si>
    <t>01000</t>
  </si>
  <si>
    <t>00</t>
  </si>
  <si>
    <t>00000</t>
  </si>
  <si>
    <t>000</t>
  </si>
  <si>
    <t>01050</t>
  </si>
  <si>
    <t>Раздел</t>
  </si>
  <si>
    <t>Под-раздел</t>
  </si>
  <si>
    <t>Вид расходов</t>
  </si>
  <si>
    <t>500</t>
  </si>
  <si>
    <t>Субвенции бюджетам поселений на выполнение передаваемых полномочий субъектов РФ</t>
  </si>
  <si>
    <t>04</t>
  </si>
  <si>
    <t>10</t>
  </si>
  <si>
    <t>Библиотеки</t>
  </si>
  <si>
    <t>тыс.руб.</t>
  </si>
  <si>
    <t>ГРС</t>
  </si>
  <si>
    <t>Субвенции бюджетам субъектов Российской Федерации и муниципальных образований, в том числе:</t>
  </si>
  <si>
    <t>Субвенции  бюджетам   на  осуществление  полномочий  по  государственной регистрации актов гражданского состояния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</si>
  <si>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</si>
  <si>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2000</t>
  </si>
  <si>
    <t>1000-4000</t>
  </si>
  <si>
    <t>01030</t>
  </si>
  <si>
    <t>Налоги на имущество физических лиц, взимаемый по ставкам,применяемым к объектам налогообложения, расположенным в границах межселенных территорий</t>
  </si>
  <si>
    <t>140</t>
  </si>
  <si>
    <t>90050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</si>
  <si>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</si>
  <si>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</si>
  <si>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</si>
  <si>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</si>
  <si>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02050</t>
  </si>
  <si>
    <t>Платежи, взимаемые организациями муниципальных районов за выполнение определенных функций</t>
  </si>
  <si>
    <t>утверждено</t>
  </si>
  <si>
    <t>исполнено</t>
  </si>
  <si>
    <t>% исполнения</t>
  </si>
  <si>
    <t>Задолженность и перерасчеты по отмененным налогам, сборам и иным обязательным платежам</t>
  </si>
  <si>
    <t>06010</t>
  </si>
  <si>
    <t>Налог с продаж</t>
  </si>
  <si>
    <t>17</t>
  </si>
  <si>
    <t>180</t>
  </si>
  <si>
    <t>Невыясненные поступления, зачисляемые в бюджеты муниципальных районов</t>
  </si>
  <si>
    <t>18</t>
  </si>
  <si>
    <t>05030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</si>
  <si>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</si>
  <si>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</si>
  <si>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</si>
  <si>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Общегосударственные вопросы</t>
  </si>
  <si>
    <t>Функционирование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</si>
  <si>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</si>
  <si>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</si>
  <si>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</si>
  <si>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</si>
  <si>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</si>
  <si>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</si>
  <si>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 и средства массовой информации</t>
  </si>
  <si>
    <t>Культура</t>
  </si>
  <si>
    <t>14</t>
  </si>
  <si>
    <t>12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</si>
  <si>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</si>
  <si>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</si>
  <si>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Субвенции  бюджетам   на  осуществление  полномочий  по  первичному  воинскому  учету,  где  отсутствуют  военные  комиссариаты</t>
  </si>
  <si>
    <t>Единый сельскохозяйственный налог</t>
  </si>
  <si>
    <t>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</si>
  <si>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</si>
  <si>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</si>
  <si>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</si>
  <si>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01995</t>
  </si>
  <si>
    <t>Прочие доходы от оказания платных услуг (работ) получателями средств бюджетов поселений</t>
  </si>
  <si>
    <t>Дотации бюджетам поселений на поддержку мер по обеспечению сбалансированности бюджетов</t>
  </si>
  <si>
    <t>Приложение 5</t>
  </si>
  <si>
    <t xml:space="preserve">О Т Ч Е Т </t>
  </si>
  <si>
    <t xml:space="preserve">№ </t>
  </si>
  <si>
    <t>Подраз-дел</t>
  </si>
  <si>
    <t>1.</t>
  </si>
  <si>
    <t>2.</t>
  </si>
  <si>
    <t>3.</t>
  </si>
  <si>
    <t>4.</t>
  </si>
  <si>
    <t>5.</t>
  </si>
  <si>
    <t>Приложение 6</t>
  </si>
  <si>
    <t>Приложение 3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</si>
  <si>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</si>
  <si>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</si>
  <si>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</si>
  <si>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</si>
  <si>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</si>
  <si>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</si>
  <si>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</si>
  <si>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</si>
  <si>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</si>
  <si>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</si>
  <si>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</si>
  <si>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</si>
  <si>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</si>
  <si>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</si>
  <si>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Приложение 1</t>
  </si>
  <si>
    <t>ОТЧЕТ</t>
  </si>
  <si>
    <t>Приложение 2</t>
  </si>
  <si>
    <t>Код вида доходов</t>
  </si>
  <si>
    <t>Код подвида доходов</t>
  </si>
  <si>
    <t>Код КОСГУ</t>
  </si>
  <si>
    <t>1000-3000</t>
  </si>
  <si>
    <t>02010</t>
  </si>
  <si>
    <t>1000-2000</t>
  </si>
  <si>
    <t>Функционирование высшего должностного лица муниципального образования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</si>
  <si>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</si>
  <si>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расположенны в границах межселенных территорий муниципальных районов, а так же средства от продажи права на заключение договора аренды указанных земельных участков</t>
  </si>
  <si>
    <t>Доходы,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</si>
  <si>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Увеличение прочих остатков денежных средств бюджетов сельского поселения</t>
  </si>
  <si>
    <t>Уменьшение прочих остатков денежных средств бюджетов сельского поселения</t>
  </si>
  <si>
    <t xml:space="preserve">Доходы от продажи материальных и нематериальных активов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</si>
  <si>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</si>
  <si>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</si>
  <si>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</si>
  <si>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</si>
  <si>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200</t>
  </si>
  <si>
    <t>Иные бюджетные ассигнования</t>
  </si>
  <si>
    <t>800</t>
  </si>
  <si>
    <t xml:space="preserve">Закупка товаров, работ и услуг для государственных (муниципальных) нужд </t>
  </si>
  <si>
    <t xml:space="preserve">Закупка товаров, работ и услуг для государственных (муниципальных) нужд, из них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</si>
  <si>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</si>
  <si>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</si>
  <si>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</si>
  <si>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05035</t>
  </si>
  <si>
    <t>05045</t>
  </si>
  <si>
    <t>Субвенции бюджетам субъектов Российской Федерации и муниципальных образований - всего, в том числе:</t>
  </si>
  <si>
    <t>за счет средств краевого бюджета</t>
  </si>
  <si>
    <t>01 05 02 01 05 0000 510</t>
  </si>
  <si>
    <t>01 05 02 01 05 0000 610</t>
  </si>
  <si>
    <t>НАЛОГОВЫЕ И НЕНАЛОГОВЫЕ ДОХОДЫ - всего, в том числе:</t>
  </si>
  <si>
    <t>Наименование показателя</t>
  </si>
  <si>
    <t>Безвозмездные поступления-всего, в том числе:</t>
  </si>
  <si>
    <t>151</t>
  </si>
  <si>
    <t>Субсидии бюджетам субъектов Российской Федерации и муниципальных образований (межбюджетные трансферты)</t>
  </si>
  <si>
    <t xml:space="preserve"> за счет средств федерального бюджета</t>
  </si>
  <si>
    <t>04999</t>
  </si>
  <si>
    <t>130</t>
  </si>
  <si>
    <t>Дотации бюджетам муниципальных районов на выравнивание бюджетной обеспеченности</t>
  </si>
  <si>
    <t>Учреждения по обеспечению хозяйственного обслуживания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</si>
  <si>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</si>
  <si>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Прочие налоги и сборы (по отмененным местным налогам и сборам)</t>
  </si>
  <si>
    <t>Земельный налог</t>
  </si>
  <si>
    <t>Налоги на имущество физических лиц</t>
  </si>
  <si>
    <t>Дотация на поддержку мер по обеспечению мер сбалансированности бюджетов</t>
  </si>
  <si>
    <t>О Т Ч Е 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</si>
  <si>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</si>
  <si>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</t>
  </si>
  <si>
    <t>110</t>
  </si>
  <si>
    <t>02000</t>
  </si>
  <si>
    <t>06000</t>
  </si>
  <si>
    <t>04000</t>
  </si>
  <si>
    <t>11</t>
  </si>
  <si>
    <t>05000</t>
  </si>
  <si>
    <t>120</t>
  </si>
  <si>
    <t>09000</t>
  </si>
  <si>
    <t>13</t>
  </si>
  <si>
    <t>15</t>
  </si>
  <si>
    <t>16</t>
  </si>
  <si>
    <t>03000</t>
  </si>
  <si>
    <t>Иные межбюджетные трансферты</t>
  </si>
  <si>
    <t>Код бюджетной классификации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</si>
  <si>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</si>
  <si>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</si>
  <si>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</si>
  <si>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Налоги на имущество </t>
  </si>
  <si>
    <t>Государственная пошлина</t>
  </si>
  <si>
    <t>Задолженность по отмененным налогам, сборам и иным обязательным платежам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</si>
  <si>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</si>
  <si>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</si>
  <si>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</si>
  <si>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Штрафы, санкции, возмещение ущерба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</si>
  <si>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</si>
  <si>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</si>
  <si>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Доходы от сдачи в аренду имущества, находящегося в муниципальной собственности</t>
  </si>
  <si>
    <t>Прочие доходы от использования имущества и прав, находящихся в муниципальной собственности</t>
  </si>
  <si>
    <t>№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</si>
  <si>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</si>
  <si>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</si>
  <si>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</si>
  <si>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</si>
  <si>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</si>
  <si>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ИТОГО РАСХОДОВ</t>
  </si>
  <si>
    <t>01</t>
  </si>
  <si>
    <t>07</t>
  </si>
  <si>
    <t>08</t>
  </si>
  <si>
    <t>05</t>
  </si>
  <si>
    <t>02</t>
  </si>
  <si>
    <t>09</t>
  </si>
  <si>
    <t>Обеспечение первичной пожарной безопасности</t>
  </si>
  <si>
    <t>Акцизы по подакцизным товарам (продукции), производимым на территории Российской Федерации*</t>
  </si>
  <si>
    <t>Субсидия на реализацию программы "Энергосбережение и повышение энергетической эффективности в Камчатском крае"</t>
  </si>
  <si>
    <t>Доходы, получаемые в виде арендной платы</t>
  </si>
  <si>
    <t>Иные межбюджетные трансферты на реализацию программы "Профилактика наркомании и алкоголизма в Олюторском муниципальном районе на 2014-2016 годы"</t>
  </si>
  <si>
    <t xml:space="preserve">1 </t>
  </si>
  <si>
    <t>02230</t>
  </si>
  <si>
    <t>Доходы от уплаты акцизов на дизельное топливо, зачисляемые в консолидированные бюджеты субъектов Российской Федерации</t>
  </si>
  <si>
    <t>02240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</si>
  <si>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</si>
  <si>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02250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</si>
  <si>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</si>
  <si>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02260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</si>
  <si>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</si>
  <si>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Органы юстиции</t>
  </si>
  <si>
    <t>Годовой объем на 2014 год</t>
  </si>
  <si>
    <t>Приложение 4</t>
  </si>
  <si>
    <t>Целевая статья расходов</t>
  </si>
  <si>
    <t>ОБЩЕГОСУДАРСТВЕННЫЕ ВОПРОСЫ</t>
  </si>
  <si>
    <t>непрограмные расходы</t>
  </si>
  <si>
    <t>99 0 0000</t>
  </si>
  <si>
    <t xml:space="preserve">Непрограмные расходы. Глава муниципального образования </t>
  </si>
  <si>
    <t>99 0 1002</t>
  </si>
  <si>
    <t xml:space="preserve">Непрограмные расходы. </t>
  </si>
  <si>
    <t>Непрограмные расходы. Обеспечение деятельности муниципальных органов власти муниципального образования, за исключением обособленных расходов, которым присваиваются уникальные коды</t>
  </si>
  <si>
    <t>99 0 1001</t>
  </si>
  <si>
    <t>01 0 0000</t>
  </si>
  <si>
    <t>01 1 0000</t>
  </si>
  <si>
    <t>Непрограммные расходы. Осуществление части полномочий по решению вопросов местного значения в соответствии с заключенными соглашениями.</t>
  </si>
  <si>
    <t>01 1 1004</t>
  </si>
  <si>
    <t>Выполнение полномочий по решению вопросов местного значения в соответствии с заключенными соглашениями</t>
  </si>
  <si>
    <t>Обеспечение проведения выборов</t>
  </si>
  <si>
    <t>Непрограмные расходы</t>
  </si>
  <si>
    <t>Непрограмные расходы.Обеспечение проведения выборов и референдумов</t>
  </si>
  <si>
    <t>Обеспечение деятельности государственных органов власти (государственных органов)Камчатского края, за исключением обособленных  расходов, которым присваиваются уникальные коды</t>
  </si>
  <si>
    <t>99 0 1008</t>
  </si>
  <si>
    <t xml:space="preserve">Резервный фонд </t>
  </si>
  <si>
    <t>01 2 0000</t>
  </si>
  <si>
    <t>01 2 1003</t>
  </si>
  <si>
    <t>Реализация государственных функций, связанных с общегосударственным управлением</t>
  </si>
  <si>
    <t>Непрограммные расходы.</t>
  </si>
  <si>
    <t>Непрограммные расходы.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</si>
  <si>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99 0 4008</t>
  </si>
  <si>
    <t xml:space="preserve">Расходы за счет средств краевого бюджета </t>
  </si>
  <si>
    <t>Непрограмные расходы. Обеспечение деятельности подведомственных учреждений</t>
  </si>
  <si>
    <t>99 0 1005</t>
  </si>
  <si>
    <t>НАЦИОНАЛЬНАЯ ОБОРОНА</t>
  </si>
  <si>
    <t>Непрограммные расходы. Осуществление первичного воинского учета на территориях, где отсутствуют военные комиссариаты.</t>
  </si>
  <si>
    <t>99 0 5118</t>
  </si>
  <si>
    <t>Расходы за счет средств федерального бюджета</t>
  </si>
  <si>
    <t>Непрограммные расходы. Государственная регистрация актов гражданского состояния.</t>
  </si>
  <si>
    <t>99 0 4033</t>
  </si>
  <si>
    <t>Расходы за счет средств краевого бюджета</t>
  </si>
  <si>
    <t>99 0 5119</t>
  </si>
  <si>
    <t xml:space="preserve">Национальная безопасность </t>
  </si>
  <si>
    <t>02 0 0000</t>
  </si>
  <si>
    <t>02 1 0000</t>
  </si>
  <si>
    <t xml:space="preserve"> 02 1 0999</t>
  </si>
  <si>
    <t>02 1 0999</t>
  </si>
  <si>
    <t>Обеспечение пожарной безопасности</t>
  </si>
  <si>
    <t>03 0 0000</t>
  </si>
  <si>
    <t>03 1 0000</t>
  </si>
  <si>
    <t>03 1 0999</t>
  </si>
  <si>
    <t>ЖИЛИЩНО-КОММУНАЛЬНОЕ ХОЗЯЙСТВО.</t>
  </si>
  <si>
    <t>04 0 0000</t>
  </si>
  <si>
    <t>04 1 0000</t>
  </si>
  <si>
    <t>04 1 0999</t>
  </si>
  <si>
    <t>05 0 0000</t>
  </si>
  <si>
    <t>05 1 0000</t>
  </si>
  <si>
    <t>05 1 0999</t>
  </si>
  <si>
    <t>05 2 0000</t>
  </si>
  <si>
    <t>05 2 0999</t>
  </si>
  <si>
    <t>05 3 0000</t>
  </si>
  <si>
    <t>05 3 0999</t>
  </si>
  <si>
    <t>05 4 0000</t>
  </si>
  <si>
    <t>05 4 0999</t>
  </si>
  <si>
    <t>05 5 0000</t>
  </si>
  <si>
    <t>05 5 0999</t>
  </si>
  <si>
    <t>05 6 0000</t>
  </si>
  <si>
    <t>05 6 0999</t>
  </si>
  <si>
    <t xml:space="preserve">КУЛЬТУРА, КИНЕМАТОГРАФИЯ </t>
  </si>
  <si>
    <t>06 0 0000</t>
  </si>
  <si>
    <t>06 1 0000</t>
  </si>
  <si>
    <t>06 1 1005</t>
  </si>
  <si>
    <t>99 0 1004</t>
  </si>
  <si>
    <t>Межбюджетные трансферты</t>
  </si>
  <si>
    <t>% исполненя</t>
  </si>
  <si>
    <t>заработная плата КОСГУ 211</t>
  </si>
  <si>
    <t>коммунальные услуги КОСГУ 223</t>
  </si>
  <si>
    <t>05 1 4006</t>
  </si>
  <si>
    <t>Невыясненные поступления, зачисляемые в бюджет поселений</t>
  </si>
  <si>
    <t>931</t>
  </si>
  <si>
    <t>Администрация МО с. Хаилино</t>
  </si>
  <si>
    <t>к Решению Совета депутатов  муниципального образования сельского поселения "село Средние Пахачи"</t>
  </si>
  <si>
    <t>к Решению Совета депутатов сельского поселения "село Средние Пахачи"</t>
  </si>
  <si>
    <t xml:space="preserve">об исполнении доходов бюджета сельского поселения "село Средние Пахачи" по кодам видов доходов, подвидов доходов, </t>
  </si>
  <si>
    <t>"Об исполнении бюджета сельского поселения "село Средние Пахачи" за 2015 год"</t>
  </si>
  <si>
    <t>об исполнении доходов бюджета сельского поселения "село Средние Пахачи" по кодам классификации доходов бюджетов за 2015 год</t>
  </si>
  <si>
    <t>классификации операций сектора государственного управления, относящихся к доходам бюджета, за 2015 год</t>
  </si>
  <si>
    <t>"Об исполнении бюджета сельского поселения"село Средние Пахачи" за 2015 год"</t>
  </si>
  <si>
    <t>об исполнении расходов бюджета сельского поселения "село Средние Пахачи" за 2015 год по разделам и подразделам классификации расходов бюджетов</t>
  </si>
  <si>
    <t>дорожное хозяйство</t>
  </si>
  <si>
    <t xml:space="preserve">об исполнении расходов бюджета сельского поселения "село Средние Пахачи" за 2015 год по разделам, подразделам, целевым статьям и видам расходов классификации расходов бюджетов в ведомственной структуре расходов </t>
  </si>
  <si>
    <t>Источники финансирования дефицита бюджета сельского поселения "село Средние Пахачи":</t>
  </si>
  <si>
    <t>об исполнении источников финансирования дефицита бюджета сельского поселения "село Средние Пахачи" по кодам классификации источников финансирования дефицитов бюджетов за 2015 год</t>
  </si>
  <si>
    <t>от  17 мая 2016 № 23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</si>
  <si>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"село Средние Пахачи""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</si>
  <si>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"село Средние Пахачи"" Подпрограмма "Обеспечение реализации муниципальной программы"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</si>
  <si>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"село Средние Пахачи"" Подпрограмма "Управление средствами резервного фонда"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</si>
  <si>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"село Средние Пахачи"" Подпрограмма "Управление средствами резервного фонда"Резервный фонд администрации муниципального образования сельского поселения "село Средние Пахачи"</t>
  </si>
  <si>
    <t>Муниципальная программа муниципального образования сельского поселения "село Средние Пахачи" "Предупреждение и ликвидация последствий чрезвычайных ситуаций и стихийных бедствий природного и техногенного характера"</t>
  </si>
  <si>
    <t>Муниципальная программа муниципального образования сельского поселения "село Средние Пахачи" "Предупреждение и ликвидация последствий чрезвычайных ситуаций и стихийных бедствий природного и техногенного характера" Подпрограмма "Защита населения муниципального образования сельского поселения "село Средние Пахачи" от чрезвычайных ситуаций "</t>
  </si>
  <si>
    <t>Муниципальная программа муниципального образования сельского поселения "село Средние Пахачи" "Предупреждение и ликвидация последствий чрезвычайных ситуаций и стихийных бедствий природного и техногенного характера" Подпрограмма "Защита населения муниципального образования сельского поселения "село Средние Пахачи" от чрезвычайных ситуаций "Реализация мероприятий соответствующей подпрограммы в рамках соответствующей государственной программы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</si>
  <si>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Муниципальнальная программа муниципального образования сельского поселения "село Средние Пахачи""Обеспечение пожарной безопасности"</t>
  </si>
  <si>
    <t>Муниципальнальная программа муниципального образования сельского поселения "село Средние Пахачи" "Обеспечение пожарной безопасности" Подпрограмма "Пожарная безопасность и развитие добровольной  пожарной дружины "</t>
  </si>
  <si>
    <t>Муниципальнальная программа муниципального образования сельского поселения "село Средние Пахачи" "Обеспечение пожарной безопасности" Подпрограмма "Пожарная безопасность и развитие добровольной  пожарной дружины "Реализация мероприятий соответствующей подпрограммы в рамках соответствующей государственной программы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</si>
  <si>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Муниципальнальная программа муниципального образования сельского поселения "село Средние Пахачи" "Энергосбережение и повышение энергетической эффективности в Камчатском крае"</t>
  </si>
  <si>
    <t>Муниципальнальная программа муниципального образования сельского поселения "село Средние Пахачи" " Энергосбережение и повышение энергетической эффективности в Камчатском крае"" Подпрограмма "Ремонт ветхих сетей "</t>
  </si>
  <si>
    <t>Муниципальная программа муниципального образования сельского поселения "село Средние Пахачи" "Капитальный ремонт многоквартирных домов"</t>
  </si>
  <si>
    <t>Муниципальная программа муниципального образования сельского поселения "село Средние Пахачи" "Капитальный ремонт многоквартирных домов" Подпрограмма "Ремонт многоквартирных домов"</t>
  </si>
  <si>
    <t>Муниципальная программа муниципального образования сельского поселения "село Средние Пахачи" "Капитальный ремонт многоквартирных домов" Подпрограмма "Ремонт многоквартирных домов" Реализация мероприятий соответствующей подпрограммы в рамках соответствующей государственной программы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</si>
  <si>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муниципального образования "село Средние Пахачи" "Комплексное благоустройство"</t>
  </si>
  <si>
    <t>Муниципальная программа муниципального образования "село Средние Пахачи" "Комплексное благоустройство" Подпрограмма "Уличное освещение "</t>
  </si>
  <si>
    <t>Муниципальная программа муниципального образования "село Средние Пахачи" "Комплексное благоустройство" Подпрограмма "Уличное освещение "Реализация мероприятий соответствующей подпрограммы в рамках соответствующей государственной программы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</si>
  <si>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муниципального образования "село Средние Пахачи" "Комплексное благоустройство" Подпрограмма "Строительство и содержание автомобильных дорог и инженерных сооружений на них в границах городских округов и поселений в рамках благоустройства"</t>
  </si>
  <si>
    <t>Муниципальная программа муниципального образования "село Средние Пахачи" "Комплексное благоустройство" Подпрограмма "Строительство и содержание автомобильных дорог и инженерных сооружений на них в границах городских округов и поселений в рамках благоустройства"Реализация мероприятий соответствующей подпрограммы в рамках соответствующей государственной программы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</si>
  <si>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муниципального образования "село Средние Пахачи""Комплексное благоустройство" Подпрограмма "Безопасность уличного движения"</t>
  </si>
  <si>
    <t>Муниципальная программа муниципального образования "село Средние Пахачи" "Комплексное благоустройство" Подпрограмма "Безопасность уличного движения"Реализация мероприятий соответствующей подпрограммы в рамках соответствующей государственной программы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</si>
  <si>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муниципального образования "село Средние Пахачи" "Комплексное благоустройство" Подпрограмма "Озеленение территории"</t>
  </si>
  <si>
    <t>Муниципальная программа муниципального образования "село Средние Пахачи" "Комплексное благоустройство" Подпрограмма "Озеленение территории"Реализация мероприятий соответствующей подпрограммы в рамках соответствующей государственной программы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</si>
  <si>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муниципального образования "село Средние Пахачи" "Комплексное благоустройство" Подпрограмма "Организация и содержание мест захоронения"</t>
  </si>
  <si>
    <t>Муниципальная программа муниципального образования "село Средние Пахачи" "Комплексное благоустройство" Подпрограмма "Организация и содержание мест захоронения"Реализация мероприятий соответствующей подпрограммы в рамках соответствующей государственной программы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</si>
  <si>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муниципального образования "село Средние Пахачи" "Комплексное благоустройство" Подпрограмма "Прочие мероприятия по благоустройству"</t>
  </si>
  <si>
    <t>Муниципальная программа муниципального образования "село Средние Пахачи""Комплексное благоустройство" Подпрограмма "Прочие мероприятия по благоустройству"Реализация мероприятий соответствующей подпрограммы в рамках соответствующей государственной программы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</si>
  <si>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муниципального образования сельского поселения "село Средние Пахачи" "Развитие  культуры в муниципальном образовании сельского поселения "село Средние Пахачи""</t>
  </si>
  <si>
    <t>Муниципальная программа муниципального образования сельского поселения "село Средние Пахачи" "Развитие  культуры в муниципальном образовании сельского поселения "село Средние Пахачи"" Подпрограмма "Сохранение и развитие культуры "</t>
  </si>
  <si>
    <t>Муниципальная программа муниципального образования сельского поселения "село Средние Пахачи" "Развитие  культуры в муниципальном образовании сельского поселения "село Средние Пахачи"" Подпрограмма "Сохранение и развитие культуры "Реализация мероприятий соответствующей подпрограммы в рамках соответствующей государственной программы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</si>
</sst>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85" formatCode="0.0"/>
    <numFmt numFmtId="187" formatCode="0.00000"/>
    <numFmt numFmtId="189" formatCode="0.000"/>
    <numFmt numFmtId="190" formatCode="#,##0.0"/>
    <numFmt numFmtId="195" formatCode="#,##0.00000"/>
  </numFmts>
  <fonts count="5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7"/>
      <color indexed="8"/>
      <name val="Arial CYR"/>
      <family val="2"/>
      <charset val="204"/>
    </font>
    <font>
      <sz val="7"/>
      <color indexed="8"/>
      <name val="Arial Cyr"/>
      <family val="2"/>
      <charset val="204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 Cyr"/>
      <charset val="204"/>
    </font>
    <font>
      <i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i/>
      <sz val="8"/>
      <name val="Arial CYR"/>
      <charset val="204"/>
    </font>
    <font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8"/>
      <name val="Times New Roman"/>
      <family val="1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7"/>
      <name val="Arial Cyr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Arial"/>
      <family val="2"/>
      <charset val="204"/>
    </font>
    <font>
      <i/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Arial CYR"/>
      <family val="2"/>
      <charset val="204"/>
    </font>
    <font>
      <sz val="10"/>
      <name val="Arial"/>
      <charset val="204"/>
    </font>
    <font>
      <b/>
      <sz val="8"/>
      <color indexed="8"/>
      <name val="Arial Cyr"/>
      <charset val="204"/>
    </font>
    <font>
      <sz val="8"/>
      <color indexed="8"/>
      <name val="Arial"/>
      <family val="2"/>
      <charset val="204"/>
    </font>
    <font>
      <sz val="8"/>
      <color indexed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3" fillId="0" borderId="1" applyNumberFormat="0" applyFill="0" applyAlignment="0" applyProtection="0"/>
    <xf numFmtId="44" fontId="29" fillId="0" borderId="0" applyFont="0" applyFill="0" applyBorder="0" applyAlignment="0" applyProtection="0"/>
    <xf numFmtId="0" fontId="29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50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43" fontId="29" fillId="0" borderId="0" applyFont="0" applyFill="0" applyBorder="0" applyAlignment="0" applyProtection="0"/>
  </cellStyleXfs>
  <cellXfs count="5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4" fontId="0" fillId="0" borderId="0" xfId="0" applyNumberFormat="1"/>
    <xf numFmtId="0" fontId="5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6" fillId="0" borderId="0" xfId="6" applyFont="1" applyAlignment="1">
      <alignment horizontal="right"/>
    </xf>
    <xf numFmtId="0" fontId="21" fillId="0" borderId="0" xfId="0" applyFont="1" applyFill="1" applyAlignment="1">
      <alignment vertical="center"/>
    </xf>
    <xf numFmtId="195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95" fontId="21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95" fontId="20" fillId="0" borderId="0" xfId="0" applyNumberFormat="1" applyFont="1" applyFill="1" applyAlignment="1">
      <alignment vertical="center"/>
    </xf>
    <xf numFmtId="195" fontId="20" fillId="0" borderId="0" xfId="0" applyNumberFormat="1" applyFont="1" applyAlignment="1">
      <alignment vertical="center"/>
    </xf>
    <xf numFmtId="0" fontId="0" fillId="0" borderId="0" xfId="0" applyAlignment="1"/>
    <xf numFmtId="0" fontId="27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37" fillId="0" borderId="0" xfId="0" applyFont="1" applyFill="1"/>
    <xf numFmtId="0" fontId="3" fillId="0" borderId="2" xfId="0" applyFont="1" applyFill="1" applyBorder="1" applyAlignment="1">
      <alignment horizontal="left"/>
    </xf>
    <xf numFmtId="0" fontId="27" fillId="0" borderId="3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vertical="center" wrapText="1"/>
    </xf>
    <xf numFmtId="195" fontId="38" fillId="0" borderId="2" xfId="0" applyNumberFormat="1" applyFont="1" applyFill="1" applyBorder="1" applyAlignment="1">
      <alignment vertical="center"/>
    </xf>
    <xf numFmtId="49" fontId="38" fillId="0" borderId="2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center" wrapText="1"/>
    </xf>
    <xf numFmtId="195" fontId="38" fillId="2" borderId="2" xfId="0" applyNumberFormat="1" applyFont="1" applyFill="1" applyBorder="1" applyAlignment="1">
      <alignment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 indent="1"/>
    </xf>
    <xf numFmtId="195" fontId="23" fillId="2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 wrapText="1" indent="2"/>
    </xf>
    <xf numFmtId="0" fontId="38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right" wrapText="1"/>
    </xf>
    <xf numFmtId="49" fontId="16" fillId="0" borderId="0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0" fontId="27" fillId="0" borderId="2" xfId="5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3" fontId="34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left" wrapText="1"/>
    </xf>
    <xf numFmtId="0" fontId="42" fillId="0" borderId="0" xfId="0" applyFont="1" applyAlignment="1">
      <alignment horizontal="center" vertical="center"/>
    </xf>
    <xf numFmtId="185" fontId="43" fillId="0" borderId="2" xfId="0" applyNumberFormat="1" applyFont="1" applyFill="1" applyBorder="1" applyAlignment="1">
      <alignment vertical="center"/>
    </xf>
    <xf numFmtId="185" fontId="21" fillId="0" borderId="2" xfId="0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7" fillId="0" borderId="2" xfId="0" applyFont="1" applyFill="1" applyBorder="1" applyAlignment="1">
      <alignment wrapText="1"/>
    </xf>
    <xf numFmtId="0" fontId="32" fillId="0" borderId="0" xfId="0" applyFont="1" applyFill="1" applyAlignment="1">
      <alignment horizontal="center"/>
    </xf>
    <xf numFmtId="0" fontId="45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8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0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horizontal="center"/>
    </xf>
    <xf numFmtId="0" fontId="23" fillId="2" borderId="0" xfId="0" applyFont="1" applyFill="1" applyAlignment="1">
      <alignment horizontal="right"/>
    </xf>
    <xf numFmtId="0" fontId="20" fillId="0" borderId="0" xfId="0" applyFont="1" applyAlignment="1">
      <alignment horizontal="right" vertical="center"/>
    </xf>
    <xf numFmtId="3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185" fontId="27" fillId="0" borderId="2" xfId="0" applyNumberFormat="1" applyFont="1" applyBorder="1"/>
    <xf numFmtId="185" fontId="28" fillId="0" borderId="2" xfId="0" applyNumberFormat="1" applyFont="1" applyBorder="1"/>
    <xf numFmtId="0" fontId="27" fillId="0" borderId="2" xfId="0" applyFont="1" applyBorder="1" applyAlignment="1"/>
    <xf numFmtId="0" fontId="7" fillId="0" borderId="2" xfId="0" applyFont="1" applyFill="1" applyBorder="1" applyAlignment="1">
      <alignment horizontal="left" wrapText="1"/>
    </xf>
    <xf numFmtId="0" fontId="33" fillId="0" borderId="0" xfId="0" applyFont="1" applyBorder="1" applyAlignment="1">
      <alignment wrapText="1"/>
    </xf>
    <xf numFmtId="195" fontId="0" fillId="0" borderId="0" xfId="0" applyNumberFormat="1" applyFill="1"/>
    <xf numFmtId="49" fontId="18" fillId="0" borderId="2" xfId="0" applyNumberFormat="1" applyFont="1" applyFill="1" applyBorder="1" applyAlignment="1">
      <alignment horizontal="center"/>
    </xf>
    <xf numFmtId="2" fontId="27" fillId="0" borderId="2" xfId="0" applyNumberFormat="1" applyFont="1" applyFill="1" applyBorder="1" applyAlignment="1">
      <alignment horizontal="left" wrapText="1"/>
    </xf>
    <xf numFmtId="0" fontId="33" fillId="0" borderId="2" xfId="0" applyFont="1" applyBorder="1" applyAlignment="1">
      <alignment wrapText="1"/>
    </xf>
    <xf numFmtId="0" fontId="31" fillId="0" borderId="2" xfId="0" applyFont="1" applyFill="1" applyBorder="1" applyAlignment="1">
      <alignment horizontal="left" wrapText="1"/>
    </xf>
    <xf numFmtId="49" fontId="47" fillId="0" borderId="2" xfId="0" applyNumberFormat="1" applyFont="1" applyFill="1" applyBorder="1" applyAlignment="1">
      <alignment horizontal="center"/>
    </xf>
    <xf numFmtId="190" fontId="36" fillId="2" borderId="2" xfId="0" applyNumberFormat="1" applyFont="1" applyFill="1" applyBorder="1"/>
    <xf numFmtId="190" fontId="32" fillId="2" borderId="2" xfId="0" applyNumberFormat="1" applyFont="1" applyFill="1" applyBorder="1"/>
    <xf numFmtId="49" fontId="39" fillId="2" borderId="10" xfId="0" applyNumberFormat="1" applyFont="1" applyFill="1" applyBorder="1" applyAlignment="1">
      <alignment horizontal="left" vertical="center" wrapText="1"/>
    </xf>
    <xf numFmtId="49" fontId="39" fillId="2" borderId="2" xfId="7" applyNumberFormat="1" applyFont="1" applyFill="1" applyBorder="1" applyAlignment="1">
      <alignment horizontal="center"/>
    </xf>
    <xf numFmtId="49" fontId="39" fillId="2" borderId="2" xfId="0" applyNumberFormat="1" applyFont="1" applyFill="1" applyBorder="1" applyAlignment="1">
      <alignment horizontal="left" vertical="center" wrapText="1"/>
    </xf>
    <xf numFmtId="0" fontId="46" fillId="2" borderId="2" xfId="0" applyFont="1" applyFill="1" applyBorder="1" applyAlignment="1">
      <alignment horizontal="left" wrapText="1"/>
    </xf>
    <xf numFmtId="0" fontId="0" fillId="2" borderId="0" xfId="0" applyFill="1"/>
    <xf numFmtId="195" fontId="4" fillId="2" borderId="2" xfId="0" applyNumberFormat="1" applyFont="1" applyFill="1" applyBorder="1" applyAlignment="1">
      <alignment horizontal="right"/>
    </xf>
    <xf numFmtId="2" fontId="35" fillId="2" borderId="2" xfId="0" applyNumberFormat="1" applyFont="1" applyFill="1" applyBorder="1"/>
    <xf numFmtId="195" fontId="6" fillId="2" borderId="2" xfId="0" applyNumberFormat="1" applyFont="1" applyFill="1" applyBorder="1" applyAlignment="1"/>
    <xf numFmtId="2" fontId="24" fillId="2" borderId="2" xfId="0" applyNumberFormat="1" applyFont="1" applyFill="1" applyBorder="1"/>
    <xf numFmtId="195" fontId="5" fillId="2" borderId="2" xfId="0" applyNumberFormat="1" applyFont="1" applyFill="1" applyBorder="1" applyAlignment="1"/>
    <xf numFmtId="0" fontId="30" fillId="2" borderId="2" xfId="0" applyFont="1" applyFill="1" applyBorder="1"/>
    <xf numFmtId="2" fontId="30" fillId="2" borderId="2" xfId="0" applyNumberFormat="1" applyFont="1" applyFill="1" applyBorder="1"/>
    <xf numFmtId="195" fontId="30" fillId="2" borderId="2" xfId="0" applyNumberFormat="1" applyFont="1" applyFill="1" applyBorder="1"/>
    <xf numFmtId="195" fontId="24" fillId="2" borderId="2" xfId="0" applyNumberFormat="1" applyFont="1" applyFill="1" applyBorder="1" applyAlignment="1"/>
    <xf numFmtId="195" fontId="6" fillId="2" borderId="2" xfId="0" applyNumberFormat="1" applyFont="1" applyFill="1" applyBorder="1"/>
    <xf numFmtId="195" fontId="6" fillId="2" borderId="2" xfId="0" applyNumberFormat="1" applyFont="1" applyFill="1" applyBorder="1" applyAlignment="1">
      <alignment horizontal="right"/>
    </xf>
    <xf numFmtId="2" fontId="0" fillId="2" borderId="2" xfId="0" applyNumberFormat="1" applyFill="1" applyBorder="1"/>
    <xf numFmtId="195" fontId="30" fillId="2" borderId="2" xfId="0" applyNumberFormat="1" applyFont="1" applyFill="1" applyBorder="1" applyAlignment="1">
      <alignment horizontal="right"/>
    </xf>
    <xf numFmtId="195" fontId="24" fillId="2" borderId="2" xfId="0" applyNumberFormat="1" applyFont="1" applyFill="1" applyBorder="1" applyAlignment="1">
      <alignment horizontal="right"/>
    </xf>
    <xf numFmtId="2" fontId="30" fillId="2" borderId="2" xfId="0" applyNumberFormat="1" applyFont="1" applyFill="1" applyBorder="1" applyAlignment="1">
      <alignment horizontal="right"/>
    </xf>
    <xf numFmtId="2" fontId="24" fillId="2" borderId="2" xfId="0" applyNumberFormat="1" applyFont="1" applyFill="1" applyBorder="1" applyAlignment="1">
      <alignment horizontal="right"/>
    </xf>
    <xf numFmtId="195" fontId="4" fillId="2" borderId="2" xfId="0" applyNumberFormat="1" applyFont="1" applyFill="1" applyBorder="1" applyAlignment="1"/>
    <xf numFmtId="195" fontId="4" fillId="2" borderId="2" xfId="7" applyNumberFormat="1" applyFont="1" applyFill="1" applyBorder="1" applyAlignment="1"/>
    <xf numFmtId="195" fontId="39" fillId="2" borderId="2" xfId="7" applyNumberFormat="1" applyFont="1" applyFill="1" applyBorder="1" applyAlignment="1"/>
    <xf numFmtId="187" fontId="30" fillId="2" borderId="2" xfId="0" applyNumberFormat="1" applyFont="1" applyFill="1" applyBorder="1"/>
    <xf numFmtId="195" fontId="5" fillId="2" borderId="2" xfId="7" applyNumberFormat="1" applyFont="1" applyFill="1" applyBorder="1" applyAlignment="1"/>
    <xf numFmtId="187" fontId="0" fillId="2" borderId="2" xfId="0" applyNumberFormat="1" applyFill="1" applyBorder="1"/>
    <xf numFmtId="195" fontId="24" fillId="2" borderId="2" xfId="7" applyNumberFormat="1" applyFont="1" applyFill="1" applyBorder="1" applyAlignment="1"/>
    <xf numFmtId="0" fontId="0" fillId="2" borderId="2" xfId="0" applyFill="1" applyBorder="1"/>
    <xf numFmtId="195" fontId="5" fillId="2" borderId="2" xfId="0" applyNumberFormat="1" applyFont="1" applyFill="1" applyBorder="1" applyAlignment="1">
      <alignment horizontal="right" wrapText="1"/>
    </xf>
    <xf numFmtId="187" fontId="30" fillId="2" borderId="2" xfId="0" applyNumberFormat="1" applyFont="1" applyFill="1" applyBorder="1" applyAlignment="1"/>
    <xf numFmtId="195" fontId="30" fillId="2" borderId="2" xfId="0" applyNumberFormat="1" applyFont="1" applyFill="1" applyBorder="1" applyAlignment="1"/>
    <xf numFmtId="195" fontId="24" fillId="2" borderId="2" xfId="0" applyNumberFormat="1" applyFont="1" applyFill="1" applyBorder="1" applyAlignment="1">
      <alignment horizontal="right" vertical="center" wrapText="1"/>
    </xf>
    <xf numFmtId="195" fontId="30" fillId="2" borderId="2" xfId="0" applyNumberFormat="1" applyFont="1" applyFill="1" applyBorder="1" applyAlignment="1">
      <alignment horizontal="right" wrapText="1"/>
    </xf>
    <xf numFmtId="3" fontId="0" fillId="2" borderId="0" xfId="0" applyNumberFormat="1" applyFill="1"/>
    <xf numFmtId="195" fontId="0" fillId="2" borderId="0" xfId="0" applyNumberFormat="1" applyFill="1"/>
    <xf numFmtId="4" fontId="0" fillId="2" borderId="0" xfId="0" applyNumberFormat="1" applyFill="1"/>
    <xf numFmtId="0" fontId="6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195" fontId="0" fillId="0" borderId="0" xfId="0" applyNumberFormat="1"/>
    <xf numFmtId="0" fontId="0" fillId="0" borderId="0" xfId="0" applyBorder="1"/>
    <xf numFmtId="195" fontId="28" fillId="2" borderId="0" xfId="7" applyNumberFormat="1" applyFont="1" applyFill="1" applyBorder="1"/>
    <xf numFmtId="0" fontId="0" fillId="3" borderId="0" xfId="0" applyFill="1" applyBorder="1"/>
    <xf numFmtId="0" fontId="0" fillId="3" borderId="0" xfId="0" applyFill="1"/>
    <xf numFmtId="0" fontId="33" fillId="0" borderId="11" xfId="0" applyFont="1" applyBorder="1" applyAlignment="1">
      <alignment wrapText="1"/>
    </xf>
    <xf numFmtId="2" fontId="35" fillId="0" borderId="2" xfId="0" applyNumberFormat="1" applyFont="1" applyFill="1" applyBorder="1"/>
    <xf numFmtId="195" fontId="6" fillId="0" borderId="2" xfId="7" applyNumberFormat="1" applyFont="1" applyFill="1" applyBorder="1" applyAlignment="1"/>
    <xf numFmtId="0" fontId="39" fillId="0" borderId="2" xfId="0" applyFont="1" applyFill="1" applyBorder="1" applyAlignment="1">
      <alignment horizontal="left" wrapText="1"/>
    </xf>
    <xf numFmtId="49" fontId="39" fillId="0" borderId="2" xfId="0" applyNumberFormat="1" applyFont="1" applyFill="1" applyBorder="1" applyAlignment="1">
      <alignment horizontal="center"/>
    </xf>
    <xf numFmtId="190" fontId="32" fillId="0" borderId="2" xfId="0" applyNumberFormat="1" applyFont="1" applyFill="1" applyBorder="1"/>
    <xf numFmtId="49" fontId="39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5" xfId="0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3" xfId="0" applyFont="1" applyFill="1" applyBorder="1"/>
    <xf numFmtId="49" fontId="4" fillId="0" borderId="13" xfId="10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>
      <alignment horizontal="left" wrapText="1"/>
    </xf>
    <xf numFmtId="49" fontId="9" fillId="0" borderId="13" xfId="10" applyNumberFormat="1" applyFont="1" applyFill="1" applyBorder="1" applyAlignment="1" applyProtection="1">
      <alignment horizontal="center"/>
    </xf>
    <xf numFmtId="49" fontId="8" fillId="0" borderId="13" xfId="10" applyNumberFormat="1" applyFont="1" applyFill="1" applyBorder="1" applyAlignment="1" applyProtection="1">
      <alignment horizontal="center"/>
    </xf>
    <xf numFmtId="49" fontId="5" fillId="0" borderId="13" xfId="0" applyNumberFormat="1" applyFont="1" applyFill="1" applyBorder="1"/>
    <xf numFmtId="0" fontId="9" fillId="0" borderId="13" xfId="0" applyFont="1" applyFill="1" applyBorder="1" applyAlignment="1">
      <alignment horizontal="left" wrapText="1"/>
    </xf>
    <xf numFmtId="0" fontId="7" fillId="0" borderId="13" xfId="0" applyFont="1" applyFill="1" applyBorder="1"/>
    <xf numFmtId="0" fontId="9" fillId="0" borderId="13" xfId="0" applyFont="1" applyFill="1" applyBorder="1"/>
    <xf numFmtId="49" fontId="9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6" fillId="0" borderId="13" xfId="0" applyFont="1" applyBorder="1"/>
    <xf numFmtId="49" fontId="6" fillId="0" borderId="13" xfId="10" applyNumberFormat="1" applyFont="1" applyFill="1" applyBorder="1" applyAlignment="1" applyProtection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49" fontId="49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wrapText="1"/>
    </xf>
    <xf numFmtId="0" fontId="4" fillId="4" borderId="13" xfId="0" applyFont="1" applyFill="1" applyBorder="1"/>
    <xf numFmtId="0" fontId="24" fillId="4" borderId="13" xfId="0" applyFont="1" applyFill="1" applyBorder="1" applyAlignment="1">
      <alignment horizontal="left" wrapText="1"/>
    </xf>
    <xf numFmtId="49" fontId="22" fillId="4" borderId="13" xfId="10" applyNumberFormat="1" applyFont="1" applyFill="1" applyBorder="1" applyAlignment="1" applyProtection="1">
      <alignment horizontal="center"/>
    </xf>
    <xf numFmtId="49" fontId="24" fillId="4" borderId="13" xfId="0" applyNumberFormat="1" applyFont="1" applyFill="1" applyBorder="1"/>
    <xf numFmtId="0" fontId="0" fillId="4" borderId="0" xfId="0" applyFill="1" applyBorder="1"/>
    <xf numFmtId="0" fontId="0" fillId="4" borderId="0" xfId="0" applyFill="1"/>
    <xf numFmtId="0" fontId="4" fillId="5" borderId="13" xfId="0" applyFont="1" applyFill="1" applyBorder="1"/>
    <xf numFmtId="49" fontId="40" fillId="5" borderId="10" xfId="0" applyNumberFormat="1" applyFont="1" applyFill="1" applyBorder="1" applyAlignment="1">
      <alignment horizontal="left" vertical="center" wrapText="1"/>
    </xf>
    <xf numFmtId="0" fontId="0" fillId="5" borderId="0" xfId="0" applyFill="1" applyBorder="1"/>
    <xf numFmtId="0" fontId="0" fillId="5" borderId="0" xfId="0" applyFill="1"/>
    <xf numFmtId="49" fontId="39" fillId="0" borderId="16" xfId="0" applyNumberFormat="1" applyFont="1" applyFill="1" applyBorder="1" applyAlignment="1">
      <alignment horizontal="left" vertical="center" wrapText="1"/>
    </xf>
    <xf numFmtId="49" fontId="22" fillId="5" borderId="13" xfId="1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left" wrapText="1"/>
    </xf>
    <xf numFmtId="49" fontId="9" fillId="0" borderId="13" xfId="11" applyNumberFormat="1" applyFont="1" applyFill="1" applyBorder="1" applyAlignment="1" applyProtection="1">
      <alignment horizontal="center"/>
    </xf>
    <xf numFmtId="49" fontId="9" fillId="0" borderId="17" xfId="11" applyNumberFormat="1" applyFont="1" applyFill="1" applyBorder="1" applyAlignment="1" applyProtection="1">
      <alignment horizontal="center"/>
    </xf>
    <xf numFmtId="189" fontId="9" fillId="0" borderId="0" xfId="11" applyNumberFormat="1" applyFont="1" applyFill="1" applyBorder="1" applyAlignment="1" applyProtection="1">
      <alignment horizontal="right"/>
    </xf>
    <xf numFmtId="0" fontId="22" fillId="5" borderId="13" xfId="0" applyFont="1" applyFill="1" applyBorder="1" applyAlignment="1">
      <alignment wrapText="1"/>
    </xf>
    <xf numFmtId="49" fontId="22" fillId="5" borderId="13" xfId="11" applyNumberFormat="1" applyFont="1" applyFill="1" applyBorder="1" applyAlignment="1" applyProtection="1">
      <alignment horizontal="center"/>
    </xf>
    <xf numFmtId="0" fontId="2" fillId="0" borderId="13" xfId="0" applyFont="1" applyFill="1" applyBorder="1" applyAlignment="1">
      <alignment wrapText="1"/>
    </xf>
    <xf numFmtId="49" fontId="2" fillId="0" borderId="13" xfId="11" applyNumberFormat="1" applyFont="1" applyFill="1" applyBorder="1" applyAlignment="1" applyProtection="1">
      <alignment horizontal="center"/>
    </xf>
    <xf numFmtId="49" fontId="22" fillId="5" borderId="18" xfId="11" applyNumberFormat="1" applyFont="1" applyFill="1" applyBorder="1" applyAlignment="1" applyProtection="1">
      <alignment horizontal="center"/>
    </xf>
    <xf numFmtId="49" fontId="2" fillId="0" borderId="17" xfId="11" applyNumberFormat="1" applyFont="1" applyFill="1" applyBorder="1" applyAlignment="1" applyProtection="1">
      <alignment horizontal="center"/>
    </xf>
    <xf numFmtId="49" fontId="2" fillId="0" borderId="19" xfId="11" applyNumberFormat="1" applyFont="1" applyFill="1" applyBorder="1" applyAlignment="1" applyProtection="1">
      <alignment horizontal="center"/>
    </xf>
    <xf numFmtId="0" fontId="22" fillId="5" borderId="13" xfId="0" applyFont="1" applyFill="1" applyBorder="1"/>
    <xf numFmtId="0" fontId="39" fillId="0" borderId="10" xfId="0" applyFont="1" applyFill="1" applyBorder="1" applyAlignment="1">
      <alignment horizontal="left" wrapText="1"/>
    </xf>
    <xf numFmtId="0" fontId="22" fillId="5" borderId="13" xfId="0" applyFont="1" applyFill="1" applyBorder="1" applyAlignment="1">
      <alignment horizontal="left" wrapText="1"/>
    </xf>
    <xf numFmtId="0" fontId="4" fillId="3" borderId="13" xfId="0" applyFont="1" applyFill="1" applyBorder="1"/>
    <xf numFmtId="0" fontId="22" fillId="3" borderId="13" xfId="0" applyFont="1" applyFill="1" applyBorder="1" applyAlignment="1">
      <alignment horizontal="left" vertical="center" wrapText="1"/>
    </xf>
    <xf numFmtId="49" fontId="22" fillId="3" borderId="13" xfId="11" applyNumberFormat="1" applyFont="1" applyFill="1" applyBorder="1" applyAlignment="1" applyProtection="1">
      <alignment horizontal="center"/>
    </xf>
    <xf numFmtId="49" fontId="22" fillId="3" borderId="17" xfId="11" applyNumberFormat="1" applyFont="1" applyFill="1" applyBorder="1" applyAlignment="1" applyProtection="1">
      <alignment horizontal="center"/>
    </xf>
    <xf numFmtId="49" fontId="39" fillId="0" borderId="20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/>
    <xf numFmtId="49" fontId="39" fillId="0" borderId="2" xfId="0" applyNumberFormat="1" applyFont="1" applyFill="1" applyBorder="1" applyAlignment="1">
      <alignment horizontal="left" vertical="center" wrapText="1"/>
    </xf>
    <xf numFmtId="49" fontId="9" fillId="0" borderId="21" xfId="11" applyNumberFormat="1" applyFont="1" applyFill="1" applyBorder="1" applyAlignment="1" applyProtection="1">
      <alignment horizontal="center"/>
    </xf>
    <xf numFmtId="0" fontId="7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49" fontId="22" fillId="0" borderId="13" xfId="11" applyNumberFormat="1" applyFont="1" applyFill="1" applyBorder="1" applyAlignment="1" applyProtection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49" fontId="39" fillId="0" borderId="23" xfId="0" applyNumberFormat="1" applyFont="1" applyFill="1" applyBorder="1" applyAlignment="1">
      <alignment horizontal="left" vertical="center" wrapText="1"/>
    </xf>
    <xf numFmtId="0" fontId="24" fillId="5" borderId="13" xfId="0" applyFont="1" applyFill="1" applyBorder="1" applyAlignment="1">
      <alignment horizontal="left" wrapText="1"/>
    </xf>
    <xf numFmtId="49" fontId="8" fillId="5" borderId="13" xfId="10" applyNumberFormat="1" applyFont="1" applyFill="1" applyBorder="1" applyAlignment="1" applyProtection="1">
      <alignment horizontal="center"/>
    </xf>
    <xf numFmtId="49" fontId="40" fillId="3" borderId="2" xfId="0" applyNumberFormat="1" applyFont="1" applyFill="1" applyBorder="1" applyAlignment="1">
      <alignment horizontal="left" vertical="center" wrapText="1"/>
    </xf>
    <xf numFmtId="49" fontId="40" fillId="3" borderId="2" xfId="8" applyNumberFormat="1" applyFont="1" applyFill="1" applyBorder="1" applyAlignment="1">
      <alignment horizontal="center"/>
    </xf>
    <xf numFmtId="2" fontId="39" fillId="0" borderId="10" xfId="3" applyNumberFormat="1" applyFont="1" applyFill="1" applyBorder="1" applyAlignment="1">
      <alignment horizontal="left" vertical="center" wrapText="1"/>
    </xf>
    <xf numFmtId="49" fontId="39" fillId="0" borderId="2" xfId="8" applyNumberFormat="1" applyFont="1" applyFill="1" applyBorder="1" applyAlignment="1">
      <alignment horizontal="center"/>
    </xf>
    <xf numFmtId="0" fontId="4" fillId="0" borderId="0" xfId="0" applyFont="1" applyFill="1" applyBorder="1"/>
    <xf numFmtId="2" fontId="46" fillId="0" borderId="10" xfId="3" applyNumberFormat="1" applyFont="1" applyFill="1" applyBorder="1" applyAlignment="1">
      <alignment horizontal="right" vertical="center" wrapText="1"/>
    </xf>
    <xf numFmtId="49" fontId="40" fillId="0" borderId="2" xfId="8" applyNumberFormat="1" applyFont="1" applyFill="1" applyBorder="1" applyAlignment="1">
      <alignment horizontal="center"/>
    </xf>
    <xf numFmtId="0" fontId="40" fillId="3" borderId="2" xfId="0" applyFont="1" applyFill="1" applyBorder="1" applyAlignment="1">
      <alignment horizontal="center"/>
    </xf>
    <xf numFmtId="0" fontId="40" fillId="3" borderId="2" xfId="0" applyFont="1" applyFill="1" applyBorder="1" applyAlignment="1">
      <alignment horizontal="left" wrapText="1"/>
    </xf>
    <xf numFmtId="0" fontId="40" fillId="0" borderId="2" xfId="0" applyFont="1" applyFill="1" applyBorder="1" applyAlignment="1">
      <alignment horizontal="center"/>
    </xf>
    <xf numFmtId="49" fontId="46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center"/>
    </xf>
    <xf numFmtId="49" fontId="39" fillId="0" borderId="0" xfId="8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49" fontId="22" fillId="3" borderId="13" xfId="10" applyNumberFormat="1" applyFont="1" applyFill="1" applyBorder="1" applyAlignment="1" applyProtection="1">
      <alignment horizontal="center"/>
    </xf>
    <xf numFmtId="49" fontId="8" fillId="3" borderId="13" xfId="10" applyNumberFormat="1" applyFont="1" applyFill="1" applyBorder="1" applyAlignment="1" applyProtection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49" fontId="2" fillId="0" borderId="13" xfId="9" applyNumberFormat="1" applyFont="1" applyFill="1" applyBorder="1" applyAlignment="1" applyProtection="1">
      <alignment horizontal="center"/>
    </xf>
    <xf numFmtId="0" fontId="22" fillId="3" borderId="22" xfId="0" applyFont="1" applyFill="1" applyBorder="1" applyAlignment="1">
      <alignment horizontal="left" wrapText="1"/>
    </xf>
    <xf numFmtId="49" fontId="9" fillId="3" borderId="13" xfId="10" applyNumberFormat="1" applyFont="1" applyFill="1" applyBorder="1" applyAlignment="1" applyProtection="1">
      <alignment horizontal="center"/>
    </xf>
    <xf numFmtId="49" fontId="22" fillId="3" borderId="13" xfId="9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>
      <alignment horizontal="left" wrapText="1"/>
    </xf>
    <xf numFmtId="49" fontId="9" fillId="0" borderId="21" xfId="1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49" fontId="24" fillId="5" borderId="13" xfId="10" applyNumberFormat="1" applyFont="1" applyFill="1" applyBorder="1" applyAlignment="1" applyProtection="1">
      <alignment horizontal="center"/>
    </xf>
    <xf numFmtId="49" fontId="6" fillId="5" borderId="13" xfId="10" applyNumberFormat="1" applyFont="1" applyFill="1" applyBorder="1" applyAlignment="1" applyProtection="1">
      <alignment horizontal="center"/>
    </xf>
    <xf numFmtId="0" fontId="6" fillId="3" borderId="13" xfId="0" applyFont="1" applyFill="1" applyBorder="1"/>
    <xf numFmtId="0" fontId="22" fillId="3" borderId="13" xfId="0" applyFont="1" applyFill="1" applyBorder="1" applyAlignment="1">
      <alignment horizontal="left" wrapText="1"/>
    </xf>
    <xf numFmtId="49" fontId="51" fillId="3" borderId="12" xfId="0" applyNumberFormat="1" applyFont="1" applyFill="1" applyBorder="1" applyAlignment="1">
      <alignment horizontal="center"/>
    </xf>
    <xf numFmtId="49" fontId="24" fillId="3" borderId="13" xfId="10" applyNumberFormat="1" applyFont="1" applyFill="1" applyBorder="1" applyAlignment="1" applyProtection="1">
      <alignment horizontal="center"/>
    </xf>
    <xf numFmtId="0" fontId="6" fillId="0" borderId="13" xfId="0" applyFont="1" applyFill="1" applyBorder="1"/>
    <xf numFmtId="0" fontId="52" fillId="0" borderId="0" xfId="0" applyFont="1" applyFill="1" applyBorder="1" applyAlignment="1">
      <alignment wrapText="1"/>
    </xf>
    <xf numFmtId="49" fontId="10" fillId="0" borderId="18" xfId="0" applyNumberFormat="1" applyFont="1" applyFill="1" applyBorder="1" applyAlignment="1">
      <alignment horizontal="center"/>
    </xf>
    <xf numFmtId="0" fontId="6" fillId="0" borderId="17" xfId="0" applyFont="1" applyBorder="1"/>
    <xf numFmtId="0" fontId="52" fillId="0" borderId="2" xfId="0" applyFont="1" applyFill="1" applyBorder="1" applyAlignment="1">
      <alignment wrapText="1"/>
    </xf>
    <xf numFmtId="49" fontId="10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/>
    <xf numFmtId="0" fontId="2" fillId="0" borderId="13" xfId="0" applyFont="1" applyFill="1" applyBorder="1" applyAlignment="1">
      <alignment horizontal="left" wrapText="1"/>
    </xf>
    <xf numFmtId="49" fontId="2" fillId="0" borderId="13" xfId="10" applyNumberFormat="1" applyFont="1" applyFill="1" applyBorder="1" applyAlignment="1" applyProtection="1">
      <alignment horizontal="center"/>
    </xf>
    <xf numFmtId="49" fontId="53" fillId="0" borderId="13" xfId="0" applyNumberFormat="1" applyFont="1" applyFill="1" applyBorder="1" applyAlignment="1">
      <alignment horizontal="center"/>
    </xf>
    <xf numFmtId="0" fontId="24" fillId="5" borderId="13" xfId="0" applyFont="1" applyFill="1" applyBorder="1" applyAlignment="1">
      <alignment wrapText="1"/>
    </xf>
    <xf numFmtId="49" fontId="8" fillId="5" borderId="14" xfId="0" applyNumberFormat="1" applyFont="1" applyFill="1" applyBorder="1" applyAlignment="1">
      <alignment horizontal="center"/>
    </xf>
    <xf numFmtId="49" fontId="49" fillId="5" borderId="14" xfId="0" applyNumberFormat="1" applyFont="1" applyFill="1" applyBorder="1" applyAlignment="1">
      <alignment horizontal="center"/>
    </xf>
    <xf numFmtId="49" fontId="22" fillId="5" borderId="14" xfId="0" applyNumberFormat="1" applyFont="1" applyFill="1" applyBorder="1" applyAlignment="1">
      <alignment horizontal="center"/>
    </xf>
    <xf numFmtId="49" fontId="10" fillId="5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4" fillId="0" borderId="17" xfId="0" applyFont="1" applyBorder="1"/>
    <xf numFmtId="49" fontId="2" fillId="0" borderId="21" xfId="10" applyNumberFormat="1" applyFont="1" applyFill="1" applyBorder="1" applyAlignment="1" applyProtection="1">
      <alignment horizontal="center"/>
    </xf>
    <xf numFmtId="49" fontId="22" fillId="3" borderId="14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9" fillId="0" borderId="0" xfId="1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8" fillId="0" borderId="19" xfId="0" applyFont="1" applyFill="1" applyBorder="1" applyAlignment="1">
      <alignment horizontal="center" vertical="center" wrapText="1"/>
    </xf>
    <xf numFmtId="0" fontId="0" fillId="0" borderId="16" xfId="0" applyBorder="1"/>
    <xf numFmtId="0" fontId="0" fillId="5" borderId="16" xfId="0" applyFill="1" applyBorder="1"/>
    <xf numFmtId="0" fontId="0" fillId="0" borderId="16" xfId="0" applyFill="1" applyBorder="1"/>
    <xf numFmtId="0" fontId="0" fillId="3" borderId="16" xfId="0" applyFill="1" applyBorder="1"/>
    <xf numFmtId="49" fontId="4" fillId="0" borderId="17" xfId="10" applyNumberFormat="1" applyFont="1" applyFill="1" applyBorder="1" applyAlignment="1" applyProtection="1">
      <alignment horizontal="center"/>
    </xf>
    <xf numFmtId="49" fontId="5" fillId="0" borderId="17" xfId="0" applyNumberFormat="1" applyFont="1" applyFill="1" applyBorder="1"/>
    <xf numFmtId="49" fontId="9" fillId="0" borderId="17" xfId="10" applyNumberFormat="1" applyFont="1" applyFill="1" applyBorder="1" applyAlignment="1" applyProtection="1">
      <alignment horizontal="center"/>
    </xf>
    <xf numFmtId="49" fontId="8" fillId="0" borderId="17" xfId="10" applyNumberFormat="1" applyFont="1" applyFill="1" applyBorder="1" applyAlignment="1" applyProtection="1">
      <alignment horizontal="center"/>
    </xf>
    <xf numFmtId="49" fontId="6" fillId="0" borderId="17" xfId="10" applyNumberFormat="1" applyFont="1" applyFill="1" applyBorder="1" applyAlignment="1" applyProtection="1">
      <alignment horizontal="center"/>
    </xf>
    <xf numFmtId="49" fontId="8" fillId="0" borderId="24" xfId="10" applyNumberFormat="1" applyFont="1" applyFill="1" applyBorder="1" applyAlignment="1" applyProtection="1">
      <alignment horizontal="center"/>
    </xf>
    <xf numFmtId="49" fontId="9" fillId="0" borderId="24" xfId="10" applyNumberFormat="1" applyFont="1" applyFill="1" applyBorder="1" applyAlignment="1" applyProtection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24" fillId="4" borderId="17" xfId="0" applyNumberFormat="1" applyFont="1" applyFill="1" applyBorder="1"/>
    <xf numFmtId="49" fontId="22" fillId="5" borderId="17" xfId="10" applyNumberFormat="1" applyFont="1" applyFill="1" applyBorder="1" applyAlignment="1" applyProtection="1">
      <alignment horizontal="center"/>
    </xf>
    <xf numFmtId="49" fontId="22" fillId="5" borderId="17" xfId="11" applyNumberFormat="1" applyFont="1" applyFill="1" applyBorder="1" applyAlignment="1" applyProtection="1">
      <alignment horizontal="center"/>
    </xf>
    <xf numFmtId="49" fontId="2" fillId="0" borderId="5" xfId="11" applyNumberFormat="1" applyFont="1" applyFill="1" applyBorder="1" applyAlignment="1" applyProtection="1">
      <alignment horizontal="center"/>
    </xf>
    <xf numFmtId="49" fontId="8" fillId="5" borderId="17" xfId="10" applyNumberFormat="1" applyFont="1" applyFill="1" applyBorder="1" applyAlignment="1" applyProtection="1">
      <alignment horizontal="center"/>
    </xf>
    <xf numFmtId="49" fontId="40" fillId="3" borderId="5" xfId="8" applyNumberFormat="1" applyFont="1" applyFill="1" applyBorder="1" applyAlignment="1">
      <alignment horizontal="center"/>
    </xf>
    <xf numFmtId="49" fontId="39" fillId="0" borderId="5" xfId="8" applyNumberFormat="1" applyFont="1" applyFill="1" applyBorder="1" applyAlignment="1">
      <alignment horizontal="center"/>
    </xf>
    <xf numFmtId="49" fontId="40" fillId="0" borderId="5" xfId="8" applyNumberFormat="1" applyFont="1" applyFill="1" applyBorder="1" applyAlignment="1">
      <alignment horizontal="center"/>
    </xf>
    <xf numFmtId="49" fontId="8" fillId="3" borderId="17" xfId="10" applyNumberFormat="1" applyFont="1" applyFill="1" applyBorder="1" applyAlignment="1" applyProtection="1">
      <alignment horizontal="center"/>
    </xf>
    <xf numFmtId="49" fontId="2" fillId="0" borderId="17" xfId="9" applyNumberFormat="1" applyFont="1" applyFill="1" applyBorder="1" applyAlignment="1" applyProtection="1">
      <alignment horizontal="center"/>
    </xf>
    <xf numFmtId="49" fontId="22" fillId="3" borderId="17" xfId="9" applyNumberFormat="1" applyFont="1" applyFill="1" applyBorder="1" applyAlignment="1" applyProtection="1">
      <alignment horizontal="center"/>
    </xf>
    <xf numFmtId="49" fontId="6" fillId="5" borderId="17" xfId="10" applyNumberFormat="1" applyFont="1" applyFill="1" applyBorder="1" applyAlignment="1" applyProtection="1">
      <alignment horizontal="center"/>
    </xf>
    <xf numFmtId="49" fontId="24" fillId="3" borderId="17" xfId="10" applyNumberFormat="1" applyFont="1" applyFill="1" applyBorder="1" applyAlignment="1" applyProtection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3" borderId="19" xfId="10" applyNumberFormat="1" applyFont="1" applyFill="1" applyBorder="1" applyAlignment="1" applyProtection="1">
      <alignment horizontal="center"/>
    </xf>
    <xf numFmtId="49" fontId="2" fillId="0" borderId="19" xfId="10" applyNumberFormat="1" applyFont="1" applyFill="1" applyBorder="1" applyAlignment="1" applyProtection="1">
      <alignment horizontal="center"/>
    </xf>
    <xf numFmtId="49" fontId="2" fillId="0" borderId="17" xfId="10" applyNumberFormat="1" applyFont="1" applyFill="1" applyBorder="1" applyAlignment="1" applyProtection="1">
      <alignment horizontal="center"/>
    </xf>
    <xf numFmtId="49" fontId="8" fillId="5" borderId="24" xfId="10" applyNumberFormat="1" applyFont="1" applyFill="1" applyBorder="1" applyAlignment="1" applyProtection="1">
      <alignment horizontal="center"/>
    </xf>
    <xf numFmtId="49" fontId="9" fillId="5" borderId="24" xfId="10" applyNumberFormat="1" applyFont="1" applyFill="1" applyBorder="1" applyAlignment="1" applyProtection="1">
      <alignment horizontal="center"/>
    </xf>
    <xf numFmtId="49" fontId="22" fillId="0" borderId="24" xfId="0" applyNumberFormat="1" applyFont="1" applyFill="1" applyBorder="1" applyAlignment="1">
      <alignment horizontal="center"/>
    </xf>
    <xf numFmtId="49" fontId="22" fillId="3" borderId="24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3" fontId="4" fillId="0" borderId="27" xfId="10" applyNumberFormat="1" applyFont="1" applyFill="1" applyBorder="1" applyAlignment="1" applyProtection="1"/>
    <xf numFmtId="0" fontId="0" fillId="0" borderId="28" xfId="0" applyBorder="1"/>
    <xf numFmtId="3" fontId="5" fillId="0" borderId="27" xfId="10" applyNumberFormat="1" applyFont="1" applyFill="1" applyBorder="1" applyAlignment="1" applyProtection="1"/>
    <xf numFmtId="3" fontId="9" fillId="0" borderId="27" xfId="10" applyNumberFormat="1" applyFont="1" applyFill="1" applyBorder="1" applyAlignment="1" applyProtection="1"/>
    <xf numFmtId="3" fontId="8" fillId="0" borderId="27" xfId="10" applyNumberFormat="1" applyFont="1" applyFill="1" applyBorder="1" applyAlignment="1" applyProtection="1"/>
    <xf numFmtId="0" fontId="0" fillId="5" borderId="28" xfId="0" applyFill="1" applyBorder="1"/>
    <xf numFmtId="0" fontId="0" fillId="0" borderId="28" xfId="0" applyFill="1" applyBorder="1"/>
    <xf numFmtId="0" fontId="0" fillId="3" borderId="28" xfId="0" applyFill="1" applyBorder="1"/>
    <xf numFmtId="195" fontId="40" fillId="3" borderId="29" xfId="8" applyNumberFormat="1" applyFont="1" applyFill="1" applyBorder="1"/>
    <xf numFmtId="195" fontId="39" fillId="0" borderId="29" xfId="8" applyNumberFormat="1" applyFont="1" applyFill="1" applyBorder="1"/>
    <xf numFmtId="0" fontId="0" fillId="0" borderId="30" xfId="0" applyBorder="1"/>
    <xf numFmtId="0" fontId="0" fillId="0" borderId="31" xfId="0" applyBorder="1"/>
    <xf numFmtId="0" fontId="0" fillId="5" borderId="31" xfId="0" applyFill="1" applyBorder="1"/>
    <xf numFmtId="0" fontId="0" fillId="0" borderId="31" xfId="0" applyFill="1" applyBorder="1"/>
    <xf numFmtId="0" fontId="0" fillId="3" borderId="31" xfId="0" applyFill="1" applyBorder="1"/>
    <xf numFmtId="0" fontId="0" fillId="0" borderId="32" xfId="0" applyBorder="1"/>
    <xf numFmtId="0" fontId="0" fillId="0" borderId="33" xfId="0" applyFill="1" applyBorder="1"/>
    <xf numFmtId="0" fontId="0" fillId="0" borderId="34" xfId="0" applyBorder="1"/>
    <xf numFmtId="187" fontId="9" fillId="0" borderId="27" xfId="10" applyNumberFormat="1" applyFont="1" applyFill="1" applyBorder="1" applyAlignment="1" applyProtection="1"/>
    <xf numFmtId="187" fontId="9" fillId="3" borderId="27" xfId="10" applyNumberFormat="1" applyFont="1" applyFill="1" applyBorder="1" applyAlignment="1" applyProtection="1"/>
    <xf numFmtId="187" fontId="22" fillId="3" borderId="27" xfId="10" applyNumberFormat="1" applyFont="1" applyFill="1" applyBorder="1" applyAlignment="1" applyProtection="1"/>
    <xf numFmtId="187" fontId="22" fillId="5" borderId="27" xfId="10" applyNumberFormat="1" applyFont="1" applyFill="1" applyBorder="1" applyAlignment="1" applyProtection="1"/>
    <xf numFmtId="187" fontId="22" fillId="4" borderId="27" xfId="10" applyNumberFormat="1" applyFont="1" applyFill="1" applyBorder="1" applyAlignment="1" applyProtection="1"/>
    <xf numFmtId="0" fontId="28" fillId="3" borderId="2" xfId="0" applyFont="1" applyFill="1" applyBorder="1" applyAlignment="1">
      <alignment vertical="center" wrapText="1"/>
    </xf>
    <xf numFmtId="49" fontId="40" fillId="3" borderId="2" xfId="7" applyNumberFormat="1" applyFont="1" applyFill="1" applyBorder="1" applyAlignment="1">
      <alignment horizontal="center"/>
    </xf>
    <xf numFmtId="195" fontId="39" fillId="3" borderId="29" xfId="8" applyNumberFormat="1" applyFont="1" applyFill="1" applyBorder="1"/>
    <xf numFmtId="187" fontId="8" fillId="5" borderId="27" xfId="10" applyNumberFormat="1" applyFont="1" applyFill="1" applyBorder="1" applyAlignment="1" applyProtection="1"/>
    <xf numFmtId="195" fontId="40" fillId="5" borderId="29" xfId="8" applyNumberFormat="1" applyFont="1" applyFill="1" applyBorder="1"/>
    <xf numFmtId="187" fontId="8" fillId="0" borderId="27" xfId="10" applyNumberFormat="1" applyFont="1" applyFill="1" applyBorder="1" applyAlignment="1" applyProtection="1"/>
    <xf numFmtId="190" fontId="36" fillId="4" borderId="2" xfId="0" applyNumberFormat="1" applyFont="1" applyFill="1" applyBorder="1"/>
    <xf numFmtId="190" fontId="32" fillId="5" borderId="2" xfId="0" applyNumberFormat="1" applyFont="1" applyFill="1" applyBorder="1"/>
    <xf numFmtId="190" fontId="36" fillId="5" borderId="2" xfId="0" applyNumberFormat="1" applyFont="1" applyFill="1" applyBorder="1"/>
    <xf numFmtId="0" fontId="35" fillId="5" borderId="31" xfId="0" applyFont="1" applyFill="1" applyBorder="1"/>
    <xf numFmtId="187" fontId="8" fillId="3" borderId="27" xfId="10" applyNumberFormat="1" applyFont="1" applyFill="1" applyBorder="1" applyAlignment="1" applyProtection="1"/>
    <xf numFmtId="0" fontId="35" fillId="3" borderId="31" xfId="0" applyFont="1" applyFill="1" applyBorder="1"/>
    <xf numFmtId="190" fontId="36" fillId="3" borderId="2" xfId="0" applyNumberFormat="1" applyFont="1" applyFill="1" applyBorder="1"/>
    <xf numFmtId="190" fontId="32" fillId="3" borderId="2" xfId="0" applyNumberFormat="1" applyFont="1" applyFill="1" applyBorder="1"/>
    <xf numFmtId="195" fontId="40" fillId="0" borderId="0" xfId="7" applyNumberFormat="1" applyFont="1" applyFill="1" applyBorder="1" applyAlignment="1"/>
    <xf numFmtId="187" fontId="2" fillId="3" borderId="27" xfId="10" applyNumberFormat="1" applyFont="1" applyFill="1" applyBorder="1" applyAlignment="1" applyProtection="1"/>
    <xf numFmtId="0" fontId="27" fillId="0" borderId="0" xfId="0" applyFont="1" applyAlignment="1"/>
    <xf numFmtId="0" fontId="20" fillId="2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/>
    <xf numFmtId="0" fontId="27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49" fontId="28" fillId="0" borderId="2" xfId="0" applyNumberFormat="1" applyFont="1" applyBorder="1" applyAlignment="1"/>
    <xf numFmtId="0" fontId="28" fillId="0" borderId="2" xfId="0" applyFont="1" applyBorder="1" applyAlignment="1">
      <alignment horizontal="center"/>
    </xf>
    <xf numFmtId="49" fontId="28" fillId="0" borderId="2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195" fontId="27" fillId="0" borderId="2" xfId="0" applyNumberFormat="1" applyFont="1" applyFill="1" applyBorder="1" applyAlignment="1">
      <alignment wrapText="1"/>
    </xf>
    <xf numFmtId="195" fontId="27" fillId="0" borderId="2" xfId="0" applyNumberFormat="1" applyFont="1" applyBorder="1" applyAlignment="1">
      <alignment wrapText="1"/>
    </xf>
    <xf numFmtId="195" fontId="28" fillId="0" borderId="2" xfId="0" applyNumberFormat="1" applyFont="1" applyBorder="1" applyAlignment="1">
      <alignment wrapText="1"/>
    </xf>
    <xf numFmtId="195" fontId="28" fillId="0" borderId="2" xfId="0" applyNumberFormat="1" applyFont="1" applyFill="1" applyBorder="1" applyAlignment="1">
      <alignment wrapText="1"/>
    </xf>
    <xf numFmtId="0" fontId="2" fillId="6" borderId="0" xfId="0" applyFont="1" applyFill="1" applyAlignment="1">
      <alignment horizontal="center"/>
    </xf>
    <xf numFmtId="0" fontId="23" fillId="6" borderId="0" xfId="0" applyFont="1" applyFill="1" applyAlignment="1">
      <alignment horizontal="right"/>
    </xf>
    <xf numFmtId="0" fontId="27" fillId="6" borderId="0" xfId="0" applyFont="1" applyFill="1" applyAlignment="1">
      <alignment vertical="center"/>
    </xf>
    <xf numFmtId="0" fontId="27" fillId="6" borderId="0" xfId="0" applyFont="1" applyFill="1" applyAlignment="1">
      <alignment horizontal="right" vertical="center"/>
    </xf>
    <xf numFmtId="0" fontId="27" fillId="6" borderId="0" xfId="0" applyFont="1" applyFill="1" applyAlignment="1">
      <alignment horizontal="center"/>
    </xf>
    <xf numFmtId="0" fontId="27" fillId="6" borderId="0" xfId="0" applyFont="1" applyFill="1" applyAlignment="1">
      <alignment horizontal="right"/>
    </xf>
    <xf numFmtId="0" fontId="0" fillId="6" borderId="0" xfId="0" applyFill="1"/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right"/>
    </xf>
    <xf numFmtId="0" fontId="5" fillId="6" borderId="2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49" fontId="14" fillId="6" borderId="5" xfId="0" applyNumberFormat="1" applyFont="1" applyFill="1" applyBorder="1" applyAlignment="1">
      <alignment horizontal="center"/>
    </xf>
    <xf numFmtId="49" fontId="14" fillId="6" borderId="6" xfId="0" applyNumberFormat="1" applyFont="1" applyFill="1" applyBorder="1" applyAlignment="1">
      <alignment horizontal="center"/>
    </xf>
    <xf numFmtId="49" fontId="14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195" fontId="4" fillId="6" borderId="2" xfId="0" applyNumberFormat="1" applyFont="1" applyFill="1" applyBorder="1" applyAlignment="1">
      <alignment horizontal="right"/>
    </xf>
    <xf numFmtId="2" fontId="35" fillId="6" borderId="2" xfId="0" applyNumberFormat="1" applyFont="1" applyFill="1" applyBorder="1"/>
    <xf numFmtId="49" fontId="15" fillId="6" borderId="5" xfId="0" applyNumberFormat="1" applyFont="1" applyFill="1" applyBorder="1" applyAlignment="1">
      <alignment horizontal="center"/>
    </xf>
    <xf numFmtId="49" fontId="15" fillId="6" borderId="6" xfId="0" applyNumberFormat="1" applyFont="1" applyFill="1" applyBorder="1" applyAlignment="1">
      <alignment horizontal="center"/>
    </xf>
    <xf numFmtId="49" fontId="15" fillId="6" borderId="4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left"/>
    </xf>
    <xf numFmtId="195" fontId="6" fillId="6" borderId="2" xfId="0" applyNumberFormat="1" applyFont="1" applyFill="1" applyBorder="1" applyAlignment="1"/>
    <xf numFmtId="2" fontId="24" fillId="6" borderId="2" xfId="0" applyNumberFormat="1" applyFont="1" applyFill="1" applyBorder="1"/>
    <xf numFmtId="0" fontId="7" fillId="6" borderId="4" xfId="0" applyFont="1" applyFill="1" applyBorder="1" applyAlignment="1">
      <alignment horizontal="left"/>
    </xf>
    <xf numFmtId="195" fontId="5" fillId="6" borderId="2" xfId="0" applyNumberFormat="1" applyFont="1" applyFill="1" applyBorder="1" applyAlignment="1"/>
    <xf numFmtId="2" fontId="30" fillId="6" borderId="2" xfId="0" applyNumberFormat="1" applyFont="1" applyFill="1" applyBorder="1"/>
    <xf numFmtId="0" fontId="7" fillId="6" borderId="4" xfId="0" applyFont="1" applyFill="1" applyBorder="1" applyAlignment="1">
      <alignment horizontal="left" wrapText="1"/>
    </xf>
    <xf numFmtId="195" fontId="24" fillId="6" borderId="2" xfId="0" applyNumberFormat="1" applyFont="1" applyFill="1" applyBorder="1" applyAlignment="1"/>
    <xf numFmtId="187" fontId="30" fillId="6" borderId="2" xfId="0" applyNumberFormat="1" applyFont="1" applyFill="1" applyBorder="1"/>
    <xf numFmtId="195" fontId="6" fillId="6" borderId="2" xfId="0" applyNumberFormat="1" applyFont="1" applyFill="1" applyBorder="1"/>
    <xf numFmtId="187" fontId="24" fillId="6" borderId="2" xfId="0" applyNumberFormat="1" applyFont="1" applyFill="1" applyBorder="1"/>
    <xf numFmtId="49" fontId="15" fillId="6" borderId="0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left" wrapText="1"/>
    </xf>
    <xf numFmtId="195" fontId="6" fillId="6" borderId="2" xfId="0" applyNumberFormat="1" applyFont="1" applyFill="1" applyBorder="1" applyAlignment="1">
      <alignment horizontal="right"/>
    </xf>
    <xf numFmtId="0" fontId="30" fillId="6" borderId="2" xfId="0" applyFont="1" applyFill="1" applyBorder="1"/>
    <xf numFmtId="2" fontId="0" fillId="6" borderId="2" xfId="0" applyNumberFormat="1" applyFill="1" applyBorder="1"/>
    <xf numFmtId="0" fontId="13" fillId="6" borderId="4" xfId="0" applyFont="1" applyFill="1" applyBorder="1" applyAlignment="1">
      <alignment horizontal="left" wrapText="1"/>
    </xf>
    <xf numFmtId="0" fontId="13" fillId="6" borderId="4" xfId="0" applyFont="1" applyFill="1" applyBorder="1" applyAlignment="1">
      <alignment horizontal="left"/>
    </xf>
    <xf numFmtId="0" fontId="24" fillId="6" borderId="4" xfId="0" applyFont="1" applyFill="1" applyBorder="1" applyAlignment="1">
      <alignment horizontal="left" wrapText="1"/>
    </xf>
    <xf numFmtId="195" fontId="24" fillId="6" borderId="2" xfId="0" applyNumberFormat="1" applyFont="1" applyFill="1" applyBorder="1" applyAlignment="1">
      <alignment horizontal="right"/>
    </xf>
    <xf numFmtId="0" fontId="24" fillId="6" borderId="2" xfId="0" applyFont="1" applyFill="1" applyBorder="1"/>
    <xf numFmtId="195" fontId="30" fillId="6" borderId="2" xfId="0" applyNumberFormat="1" applyFont="1" applyFill="1" applyBorder="1" applyAlignment="1">
      <alignment horizontal="right"/>
    </xf>
    <xf numFmtId="195" fontId="35" fillId="6" borderId="2" xfId="0" applyNumberFormat="1" applyFont="1" applyFill="1" applyBorder="1"/>
    <xf numFmtId="0" fontId="11" fillId="6" borderId="4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left" wrapText="1"/>
    </xf>
    <xf numFmtId="49" fontId="16" fillId="6" borderId="6" xfId="0" applyNumberFormat="1" applyFont="1" applyFill="1" applyBorder="1" applyAlignment="1">
      <alignment horizontal="center"/>
    </xf>
    <xf numFmtId="195" fontId="5" fillId="6" borderId="2" xfId="7" applyNumberFormat="1" applyFont="1" applyFill="1" applyBorder="1" applyAlignment="1"/>
    <xf numFmtId="49" fontId="17" fillId="6" borderId="6" xfId="0" applyNumberFormat="1" applyFont="1" applyFill="1" applyBorder="1" applyAlignment="1">
      <alignment horizontal="center"/>
    </xf>
    <xf numFmtId="195" fontId="4" fillId="6" borderId="2" xfId="7" applyNumberFormat="1" applyFont="1" applyFill="1" applyBorder="1" applyAlignment="1"/>
    <xf numFmtId="0" fontId="46" fillId="6" borderId="2" xfId="0" applyFont="1" applyFill="1" applyBorder="1" applyAlignment="1">
      <alignment horizontal="left" wrapText="1"/>
    </xf>
    <xf numFmtId="195" fontId="30" fillId="6" borderId="2" xfId="0" applyNumberFormat="1" applyFont="1" applyFill="1" applyBorder="1"/>
    <xf numFmtId="49" fontId="18" fillId="6" borderId="5" xfId="0" applyNumberFormat="1" applyFont="1" applyFill="1" applyBorder="1" applyAlignment="1">
      <alignment horizontal="center"/>
    </xf>
    <xf numFmtId="49" fontId="18" fillId="6" borderId="6" xfId="0" applyNumberFormat="1" applyFont="1" applyFill="1" applyBorder="1" applyAlignment="1">
      <alignment horizontal="center"/>
    </xf>
    <xf numFmtId="49" fontId="18" fillId="6" borderId="4" xfId="0" applyNumberFormat="1" applyFont="1" applyFill="1" applyBorder="1" applyAlignment="1">
      <alignment horizontal="center"/>
    </xf>
    <xf numFmtId="195" fontId="24" fillId="6" borderId="2" xfId="7" applyNumberFormat="1" applyFont="1" applyFill="1" applyBorder="1" applyAlignment="1"/>
    <xf numFmtId="0" fontId="12" fillId="6" borderId="4" xfId="0" applyFont="1" applyFill="1" applyBorder="1" applyAlignment="1">
      <alignment horizontal="right" wrapText="1"/>
    </xf>
    <xf numFmtId="0" fontId="0" fillId="6" borderId="2" xfId="0" applyFill="1" applyBorder="1"/>
    <xf numFmtId="0" fontId="7" fillId="6" borderId="2" xfId="0" applyFont="1" applyFill="1" applyBorder="1" applyAlignment="1">
      <alignment horizontal="left" wrapText="1"/>
    </xf>
    <xf numFmtId="195" fontId="5" fillId="6" borderId="2" xfId="0" applyNumberFormat="1" applyFont="1" applyFill="1" applyBorder="1" applyAlignment="1">
      <alignment horizontal="right" wrapText="1"/>
    </xf>
    <xf numFmtId="187" fontId="30" fillId="6" borderId="2" xfId="0" applyNumberFormat="1" applyFont="1" applyFill="1" applyBorder="1" applyAlignment="1"/>
    <xf numFmtId="195" fontId="24" fillId="6" borderId="2" xfId="0" applyNumberFormat="1" applyFont="1" applyFill="1" applyBorder="1" applyAlignment="1">
      <alignment horizontal="right" vertical="center" wrapText="1"/>
    </xf>
    <xf numFmtId="195" fontId="30" fillId="6" borderId="2" xfId="0" applyNumberFormat="1" applyFont="1" applyFill="1" applyBorder="1" applyAlignment="1">
      <alignment horizontal="right" wrapText="1"/>
    </xf>
    <xf numFmtId="49" fontId="15" fillId="6" borderId="7" xfId="0" applyNumberFormat="1" applyFont="1" applyFill="1" applyBorder="1" applyAlignment="1">
      <alignment horizontal="center"/>
    </xf>
    <xf numFmtId="49" fontId="15" fillId="6" borderId="8" xfId="0" applyNumberFormat="1" applyFont="1" applyFill="1" applyBorder="1" applyAlignment="1">
      <alignment horizontal="center"/>
    </xf>
    <xf numFmtId="49" fontId="15" fillId="6" borderId="9" xfId="0" applyNumberFormat="1" applyFont="1" applyFill="1" applyBorder="1" applyAlignment="1">
      <alignment horizontal="center"/>
    </xf>
    <xf numFmtId="195" fontId="6" fillId="6" borderId="2" xfId="7" applyNumberFormat="1" applyFont="1" applyFill="1" applyBorder="1" applyAlignment="1"/>
    <xf numFmtId="187" fontId="0" fillId="6" borderId="0" xfId="0" applyNumberFormat="1" applyFill="1"/>
    <xf numFmtId="49" fontId="48" fillId="6" borderId="2" xfId="0" applyNumberFormat="1" applyFont="1" applyFill="1" applyBorder="1" applyAlignment="1">
      <alignment horizontal="center"/>
    </xf>
    <xf numFmtId="195" fontId="30" fillId="6" borderId="2" xfId="7" applyNumberFormat="1" applyFont="1" applyFill="1" applyBorder="1" applyAlignment="1"/>
    <xf numFmtId="0" fontId="3" fillId="6" borderId="2" xfId="0" applyFont="1" applyFill="1" applyBorder="1" applyAlignment="1">
      <alignment horizontal="left"/>
    </xf>
    <xf numFmtId="0" fontId="0" fillId="6" borderId="0" xfId="0" applyFill="1" applyAlignment="1">
      <alignment horizontal="left"/>
    </xf>
    <xf numFmtId="3" fontId="0" fillId="6" borderId="0" xfId="0" applyNumberFormat="1" applyFill="1"/>
    <xf numFmtId="4" fontId="0" fillId="6" borderId="0" xfId="0" applyNumberFormat="1" applyFill="1"/>
    <xf numFmtId="0" fontId="35" fillId="6" borderId="0" xfId="0" applyFont="1" applyFill="1"/>
    <xf numFmtId="0" fontId="0" fillId="0" borderId="0" xfId="0" applyAlignment="1">
      <alignment wrapText="1"/>
    </xf>
    <xf numFmtId="0" fontId="27" fillId="6" borderId="0" xfId="0" applyFont="1" applyFill="1" applyAlignment="1">
      <alignment horizontal="right"/>
    </xf>
    <xf numFmtId="49" fontId="10" fillId="6" borderId="35" xfId="0" applyNumberFormat="1" applyFont="1" applyFill="1" applyBorder="1" applyAlignment="1">
      <alignment horizontal="center"/>
    </xf>
    <xf numFmtId="49" fontId="9" fillId="6" borderId="2" xfId="0" applyNumberFormat="1" applyFont="1" applyFill="1" applyBorder="1" applyAlignment="1">
      <alignment horizontal="center" vertical="center" wrapText="1"/>
    </xf>
    <xf numFmtId="0" fontId="0" fillId="6" borderId="2" xfId="0" applyFill="1" applyBorder="1"/>
    <xf numFmtId="49" fontId="9" fillId="6" borderId="3" xfId="0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41" fillId="6" borderId="0" xfId="0" applyFont="1" applyFill="1" applyAlignment="1">
      <alignment horizontal="center" vertical="center" wrapText="1"/>
    </xf>
    <xf numFmtId="0" fontId="20" fillId="6" borderId="0" xfId="0" applyFont="1" applyFill="1" applyAlignment="1"/>
    <xf numFmtId="0" fontId="27" fillId="6" borderId="0" xfId="0" applyFont="1" applyFill="1" applyAlignment="1">
      <alignment horizontal="right" wrapText="1"/>
    </xf>
    <xf numFmtId="0" fontId="2" fillId="6" borderId="0" xfId="0" applyFont="1" applyFill="1" applyAlignment="1">
      <alignment horizontal="right" wrapText="1"/>
    </xf>
    <xf numFmtId="0" fontId="41" fillId="0" borderId="0" xfId="0" applyFont="1" applyAlignment="1">
      <alignment horizontal="center" vertical="center" wrapText="1"/>
    </xf>
    <xf numFmtId="0" fontId="20" fillId="0" borderId="0" xfId="0" applyFont="1" applyAlignment="1"/>
    <xf numFmtId="49" fontId="10" fillId="0" borderId="35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41" fillId="0" borderId="0" xfId="4" applyFont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4" xfId="0" applyBorder="1" applyAlignment="1"/>
    <xf numFmtId="49" fontId="34" fillId="0" borderId="5" xfId="0" applyNumberFormat="1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/>
    </xf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32" fillId="0" borderId="0" xfId="0" applyFont="1" applyFill="1" applyAlignment="1">
      <alignment horizontal="right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13">
    <cellStyle name="off" xfId="1"/>
    <cellStyle name="Денежный 2" xfId="2"/>
    <cellStyle name="Обычный" xfId="0" builtinId="0"/>
    <cellStyle name="Обычный 2" xfId="3"/>
    <cellStyle name="Обычный 3" xfId="4"/>
    <cellStyle name="Обычный 4" xfId="5"/>
    <cellStyle name="Обычный_Прил. к Закону с поправками" xfId="6"/>
    <cellStyle name="Процентный" xfId="7" builtinId="5"/>
    <cellStyle name="Процентный 2" xfId="8"/>
    <cellStyle name="Процентный_Прилож 5 Корф" xfId="9"/>
    <cellStyle name="Процентный_Прилож 5 Хаилино" xfId="10"/>
    <cellStyle name="Процентный_Приложения 5 Апука" xfId="11"/>
    <cellStyle name="Финансов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1;&#1070;&#1044;&#1046;&#1045;&#1058;%202012%20&#1075;&#1086;&#1076;/11.2012%20&#1041;&#1102;&#1076;&#1078;&#1077;&#1090;/&#1061;&#1072;&#1080;&#1083;&#1080;&#1085;&#1086;%202012/&#1042;&#1089;&#1077;%20&#1087;&#1088;&#1080;&#1083;%20&#1061;&#1072;&#1080;&#1083;&#1080;&#1085;&#1086;%20&#1069;&#1058;&#1054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1;&#1070;&#1044;&#1046;&#1045;&#1058;%202014&#1075;&#1086;&#1076;/&#1054;&#1083;&#1102;&#1090;&#1086;&#1088;&#1089;&#1082;&#1080;&#1081;%20&#1087;&#1086;&#1089;&#1077;&#1083;&#1077;&#1085;&#1080;&#1103;%20&#1073;&#1102;&#1076;&#1078;&#1077;&#1090;%202014%20&#1075;/&#1044;&#1045;&#1050;&#1040;&#1041;&#1056;&#1068;%20&#1080;&#1079;&#1084;%20&#1057;&#1045;&#1051;&#1040;%20&#1073;&#1102;&#1076;&#1078;&#1077;&#1090;&#1099;%202014%20&#1054;&#1083;&#1102;&#1090;&#1086;&#1088;&#1089;&#1082;&#1080;&#1081;%20&#1088;-&#1086;&#1085;/&#1040;&#1087;&#1091;&#1082;&#1072;%202014-1!!!/&#1055;&#1087;&#1088;&#1080;&#1083;&#1086;&#1078;%20&#1040;&#1087;&#1091;&#1082;&#1072;%20(&#1040;&#1074;&#1090;&#1086;&#1089;&#1086;&#1093;&#1088;&#1072;&#1085;&#1077;&#1085;&#1085;&#1099;&#108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71;&#1085;&#1072;/&#1056;&#1072;&#1073;&#1086;&#1095;&#1080;&#1081;%20&#1089;&#1090;&#1086;&#1083;/&#1041;&#1070;&#1044;&#1046;&#1045;&#1058;%202010%20&#1075;&#1086;&#1076;/2011%20&#1087;&#1088;&#1086;&#1077;&#1082;&#1090;%20&#1041;&#1102;&#1076;&#1078;&#1077;&#1090;%20&#1089;%20&#1080;&#1079;&#1084;&#1077;&#1085;/&#1042;&#1099;&#1074;&#1077;&#1085;&#1082;&#1072;%202011/&#1042;&#1089;&#1077;%20&#1087;&#1088;&#1080;&#1083;%20&#1042;&#1099;&#1074;&#1077;&#1085;&#1082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71;&#1085;&#1072;/&#1056;&#1072;&#1073;&#1086;&#1095;&#1080;&#1081;%20&#1089;&#1090;&#1086;&#1083;/&#1041;&#1070;&#1044;&#1046;&#1045;&#1058;%202010%20&#1075;&#1086;&#1076;/4%20&#1074;&#1072;&#1088;&#1080;&#1072;&#1085;&#1090;%20&#1041;&#1102;&#1076;&#1078;&#1077;&#1090;%20&#1089;%20&#1080;&#1079;&#1084;&#1077;&#1085;/&#1040;&#1087;&#1091;&#1082;&#1072;%20&#1048;&#1079;&#1084;&#1077;&#1085;%204%20&#1089;&#1076;&#1077;&#1083;&#1072;&#1085;/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71;&#1085;&#1072;/&#1056;&#1072;&#1073;&#1086;&#1095;&#1080;&#1081;%20&#1089;&#1090;&#1086;&#1083;/&#1041;&#1070;&#1044;&#1046;&#1045;&#1058;%202010%20&#1075;&#1086;&#1076;/4%20&#1074;&#1072;&#1088;&#1080;&#1072;&#1085;&#1090;%20&#1041;&#1102;&#1076;&#1078;&#1077;&#1090;%20&#1089;%20&#1080;&#1079;&#1084;&#1077;&#1085;/&#1057;&#1088;&#1077;&#1076;.&#1055;&#1072;&#1095;&#1072;&#1095;&#1080;%20&#1048;&#1079;&#1084;&#1077;&#1085;%204/&#1042;&#1089;&#1077;%20&#1087;&#1088;&#1080;&#1083;&#1086;&#1078;%20&#1057;&#1088;&#1077;&#1076;.&#1055;&#1072;&#1093;&#1072;&#1095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3 "/>
      <sheetName val="Прил4"/>
      <sheetName val="Прил5"/>
      <sheetName val="Прил 6"/>
      <sheetName val="Прил 7"/>
      <sheetName val="Прил 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63"/>
  <sheetViews>
    <sheetView view="pageBreakPreview" topLeftCell="A16" zoomScaleNormal="100" zoomScaleSheetLayoutView="100" workbookViewId="0">
      <selection activeCell="A8" sqref="A8:J8"/>
    </sheetView>
  </sheetViews>
  <sheetFormatPr defaultRowHeight="12.75" x14ac:dyDescent="0.2"/>
  <cols>
    <col min="1" max="1" width="2.7109375" style="395" customWidth="1"/>
    <col min="2" max="2" width="3.85546875" style="395" customWidth="1"/>
    <col min="3" max="3" width="4.42578125" style="395" customWidth="1"/>
    <col min="4" max="4" width="3.5703125" style="395" customWidth="1"/>
    <col min="5" max="5" width="4.42578125" style="395" customWidth="1"/>
    <col min="6" max="6" width="4.140625" style="395" bestFit="1" customWidth="1"/>
    <col min="7" max="7" width="53.28515625" style="471" customWidth="1"/>
    <col min="8" max="8" width="15.5703125" style="401" customWidth="1"/>
    <col min="9" max="9" width="13.28515625" style="401" customWidth="1"/>
    <col min="10" max="10" width="9.28515625" style="401" customWidth="1"/>
    <col min="11" max="11" width="9.140625" style="401"/>
    <col min="12" max="12" width="11.5703125" style="401" bestFit="1" customWidth="1"/>
    <col min="13" max="16384" width="9.140625" style="401"/>
  </cols>
  <sheetData>
    <row r="1" spans="1:10" ht="15" customHeight="1" x14ac:dyDescent="0.25">
      <c r="F1" s="396"/>
      <c r="G1" s="397"/>
      <c r="H1" s="398"/>
      <c r="I1" s="399"/>
      <c r="J1" s="400" t="s">
        <v>106</v>
      </c>
    </row>
    <row r="2" spans="1:10" ht="14.25" customHeight="1" x14ac:dyDescent="0.25">
      <c r="A2" s="402"/>
      <c r="B2" s="402"/>
      <c r="C2" s="402"/>
      <c r="D2" s="402"/>
      <c r="E2" s="402"/>
      <c r="F2" s="396"/>
      <c r="G2" s="476" t="s">
        <v>292</v>
      </c>
      <c r="H2" s="476"/>
      <c r="I2" s="476"/>
      <c r="J2" s="476"/>
    </row>
    <row r="3" spans="1:10" ht="12.75" customHeight="1" x14ac:dyDescent="0.25">
      <c r="F3" s="396"/>
      <c r="G3" s="476" t="s">
        <v>295</v>
      </c>
      <c r="H3" s="476"/>
      <c r="I3" s="476"/>
      <c r="J3" s="476"/>
    </row>
    <row r="4" spans="1:10" ht="12.75" customHeight="1" x14ac:dyDescent="0.25">
      <c r="F4" s="396"/>
      <c r="G4" s="397"/>
      <c r="H4" s="476" t="s">
        <v>304</v>
      </c>
      <c r="I4" s="476"/>
      <c r="J4" s="476"/>
    </row>
    <row r="5" spans="1:10" ht="14.25" customHeight="1" x14ac:dyDescent="0.2">
      <c r="F5" s="484"/>
      <c r="G5" s="485"/>
      <c r="H5" s="485"/>
      <c r="I5" s="403"/>
    </row>
    <row r="6" spans="1:10" ht="16.5" customHeight="1" x14ac:dyDescent="0.2">
      <c r="F6" s="484"/>
      <c r="G6" s="485"/>
      <c r="H6" s="485"/>
      <c r="I6" s="403"/>
    </row>
    <row r="7" spans="1:10" ht="17.25" customHeight="1" x14ac:dyDescent="0.2">
      <c r="A7" s="482" t="s">
        <v>107</v>
      </c>
      <c r="B7" s="483"/>
      <c r="C7" s="483"/>
      <c r="D7" s="483"/>
      <c r="E7" s="483"/>
      <c r="F7" s="483"/>
      <c r="G7" s="483"/>
      <c r="H7" s="483"/>
      <c r="I7" s="483"/>
      <c r="J7" s="483"/>
    </row>
    <row r="8" spans="1:10" ht="28.9" customHeight="1" x14ac:dyDescent="0.2">
      <c r="A8" s="482" t="s">
        <v>296</v>
      </c>
      <c r="B8" s="483"/>
      <c r="C8" s="483"/>
      <c r="D8" s="483"/>
      <c r="E8" s="483"/>
      <c r="F8" s="483"/>
      <c r="G8" s="483"/>
      <c r="H8" s="483"/>
      <c r="I8" s="483"/>
      <c r="J8" s="483"/>
    </row>
    <row r="9" spans="1:10" ht="15.75" x14ac:dyDescent="0.25">
      <c r="G9" s="404"/>
      <c r="J9" s="405" t="s">
        <v>27</v>
      </c>
    </row>
    <row r="10" spans="1:10" ht="37.5" customHeight="1" x14ac:dyDescent="0.2">
      <c r="A10" s="478" t="s">
        <v>171</v>
      </c>
      <c r="B10" s="479"/>
      <c r="C10" s="479"/>
      <c r="D10" s="479"/>
      <c r="E10" s="479"/>
      <c r="F10" s="479"/>
      <c r="G10" s="406" t="s">
        <v>141</v>
      </c>
      <c r="H10" s="407" t="s">
        <v>44</v>
      </c>
      <c r="I10" s="408" t="s">
        <v>45</v>
      </c>
      <c r="J10" s="409" t="s">
        <v>46</v>
      </c>
    </row>
    <row r="11" spans="1:10" x14ac:dyDescent="0.2">
      <c r="A11" s="480" t="s">
        <v>157</v>
      </c>
      <c r="B11" s="481"/>
      <c r="C11" s="481"/>
      <c r="D11" s="481"/>
      <c r="E11" s="481"/>
      <c r="F11" s="481"/>
      <c r="G11" s="406">
        <v>2</v>
      </c>
      <c r="H11" s="410">
        <v>3</v>
      </c>
      <c r="I11" s="411">
        <v>4</v>
      </c>
      <c r="J11" s="411">
        <v>5</v>
      </c>
    </row>
    <row r="12" spans="1:10" x14ac:dyDescent="0.2">
      <c r="A12" s="412" t="s">
        <v>157</v>
      </c>
      <c r="B12" s="413" t="s">
        <v>15</v>
      </c>
      <c r="C12" s="413" t="s">
        <v>16</v>
      </c>
      <c r="D12" s="413" t="s">
        <v>15</v>
      </c>
      <c r="E12" s="413" t="s">
        <v>7</v>
      </c>
      <c r="F12" s="414" t="s">
        <v>17</v>
      </c>
      <c r="G12" s="415" t="s">
        <v>140</v>
      </c>
      <c r="H12" s="416">
        <f>H13+H16+H18+H21+H22+H28+H32+H33+H36+H26+H34+H35</f>
        <v>362.93214999999998</v>
      </c>
      <c r="I12" s="416">
        <f>I13+I16+I18+I21+I22+I28+I32+I33+I36+I26+I34+I37+I38+I39+I35+I40</f>
        <v>525.72717999999998</v>
      </c>
      <c r="J12" s="417">
        <f>I12/H12%</f>
        <v>144.86000000000001</v>
      </c>
    </row>
    <row r="13" spans="1:10" x14ac:dyDescent="0.2">
      <c r="A13" s="418" t="s">
        <v>157</v>
      </c>
      <c r="B13" s="419" t="s">
        <v>193</v>
      </c>
      <c r="C13" s="419" t="s">
        <v>16</v>
      </c>
      <c r="D13" s="419" t="s">
        <v>15</v>
      </c>
      <c r="E13" s="419" t="s">
        <v>7</v>
      </c>
      <c r="F13" s="420" t="s">
        <v>17</v>
      </c>
      <c r="G13" s="421" t="s">
        <v>172</v>
      </c>
      <c r="H13" s="422">
        <f>SUM(H14:H14)+H15</f>
        <v>332.93214999999998</v>
      </c>
      <c r="I13" s="422">
        <f>SUM(I14:I14)+I15</f>
        <v>314.55953</v>
      </c>
      <c r="J13" s="423">
        <f t="shared" ref="J13:J57" si="0">I13/H13%</f>
        <v>94.48</v>
      </c>
    </row>
    <row r="14" spans="1:10" x14ac:dyDescent="0.2">
      <c r="A14" s="418" t="s">
        <v>157</v>
      </c>
      <c r="B14" s="419" t="s">
        <v>193</v>
      </c>
      <c r="C14" s="419" t="s">
        <v>159</v>
      </c>
      <c r="D14" s="419" t="s">
        <v>193</v>
      </c>
      <c r="E14" s="419" t="s">
        <v>7</v>
      </c>
      <c r="F14" s="420" t="s">
        <v>158</v>
      </c>
      <c r="G14" s="424" t="s">
        <v>173</v>
      </c>
      <c r="H14" s="425">
        <v>81.046999999999997</v>
      </c>
      <c r="I14" s="425">
        <v>93.951509999999999</v>
      </c>
      <c r="J14" s="426">
        <f t="shared" si="0"/>
        <v>115.92</v>
      </c>
    </row>
    <row r="15" spans="1:10" ht="22.5" x14ac:dyDescent="0.2">
      <c r="A15" s="418" t="s">
        <v>157</v>
      </c>
      <c r="B15" s="419" t="s">
        <v>0</v>
      </c>
      <c r="C15" s="419" t="s">
        <v>159</v>
      </c>
      <c r="D15" s="419" t="s">
        <v>193</v>
      </c>
      <c r="E15" s="419" t="s">
        <v>7</v>
      </c>
      <c r="F15" s="420" t="s">
        <v>158</v>
      </c>
      <c r="G15" s="427" t="s">
        <v>200</v>
      </c>
      <c r="H15" s="425">
        <v>251.88515000000001</v>
      </c>
      <c r="I15" s="425">
        <v>220.60802000000001</v>
      </c>
      <c r="J15" s="426">
        <f t="shared" si="0"/>
        <v>87.58</v>
      </c>
    </row>
    <row r="16" spans="1:10" x14ac:dyDescent="0.2">
      <c r="A16" s="418" t="s">
        <v>157</v>
      </c>
      <c r="B16" s="419" t="s">
        <v>196</v>
      </c>
      <c r="C16" s="419" t="s">
        <v>16</v>
      </c>
      <c r="D16" s="419" t="s">
        <v>15</v>
      </c>
      <c r="E16" s="419" t="s">
        <v>7</v>
      </c>
      <c r="F16" s="420" t="s">
        <v>17</v>
      </c>
      <c r="G16" s="421" t="s">
        <v>174</v>
      </c>
      <c r="H16" s="422">
        <f>SUM(H17:H17)</f>
        <v>0</v>
      </c>
      <c r="I16" s="428">
        <f>SUM(I17:I17)</f>
        <v>0</v>
      </c>
      <c r="J16" s="417">
        <v>0</v>
      </c>
    </row>
    <row r="17" spans="1:10" x14ac:dyDescent="0.2">
      <c r="A17" s="418" t="s">
        <v>157</v>
      </c>
      <c r="B17" s="419" t="s">
        <v>196</v>
      </c>
      <c r="C17" s="419" t="s">
        <v>169</v>
      </c>
      <c r="D17" s="419" t="s">
        <v>193</v>
      </c>
      <c r="E17" s="419" t="s">
        <v>7</v>
      </c>
      <c r="F17" s="420" t="s">
        <v>158</v>
      </c>
      <c r="G17" s="427" t="s">
        <v>73</v>
      </c>
      <c r="H17" s="425">
        <v>0</v>
      </c>
      <c r="I17" s="429">
        <v>0</v>
      </c>
      <c r="J17" s="426">
        <v>0</v>
      </c>
    </row>
    <row r="18" spans="1:10" x14ac:dyDescent="0.2">
      <c r="A18" s="418" t="s">
        <v>157</v>
      </c>
      <c r="B18" s="419" t="s">
        <v>5</v>
      </c>
      <c r="C18" s="419" t="s">
        <v>16</v>
      </c>
      <c r="D18" s="419" t="s">
        <v>15</v>
      </c>
      <c r="E18" s="419" t="s">
        <v>7</v>
      </c>
      <c r="F18" s="420" t="s">
        <v>17</v>
      </c>
      <c r="G18" s="421" t="s">
        <v>175</v>
      </c>
      <c r="H18" s="422">
        <f>SUM(H19:H20)</f>
        <v>2</v>
      </c>
      <c r="I18" s="428">
        <f>SUM(I19:I20)</f>
        <v>100.73099999999999</v>
      </c>
      <c r="J18" s="417">
        <f t="shared" si="0"/>
        <v>5036.55</v>
      </c>
    </row>
    <row r="19" spans="1:10" x14ac:dyDescent="0.2">
      <c r="A19" s="418" t="s">
        <v>157</v>
      </c>
      <c r="B19" s="419" t="s">
        <v>5</v>
      </c>
      <c r="C19" s="419" t="s">
        <v>14</v>
      </c>
      <c r="D19" s="419" t="s">
        <v>0</v>
      </c>
      <c r="E19" s="419" t="s">
        <v>7</v>
      </c>
      <c r="F19" s="420" t="s">
        <v>158</v>
      </c>
      <c r="G19" s="424" t="s">
        <v>153</v>
      </c>
      <c r="H19" s="425">
        <v>1</v>
      </c>
      <c r="I19" s="429">
        <v>0</v>
      </c>
      <c r="J19" s="426">
        <f t="shared" si="0"/>
        <v>0</v>
      </c>
    </row>
    <row r="20" spans="1:10" x14ac:dyDescent="0.2">
      <c r="A20" s="418" t="s">
        <v>157</v>
      </c>
      <c r="B20" s="419" t="s">
        <v>5</v>
      </c>
      <c r="C20" s="419" t="s">
        <v>160</v>
      </c>
      <c r="D20" s="419" t="s">
        <v>196</v>
      </c>
      <c r="E20" s="419" t="s">
        <v>7</v>
      </c>
      <c r="F20" s="420" t="s">
        <v>158</v>
      </c>
      <c r="G20" s="424" t="s">
        <v>152</v>
      </c>
      <c r="H20" s="425">
        <v>1</v>
      </c>
      <c r="I20" s="429">
        <v>100.73099999999999</v>
      </c>
      <c r="J20" s="426">
        <f>I20/H20%</f>
        <v>10073.1</v>
      </c>
    </row>
    <row r="21" spans="1:10" x14ac:dyDescent="0.2">
      <c r="A21" s="418" t="s">
        <v>157</v>
      </c>
      <c r="B21" s="419" t="s">
        <v>195</v>
      </c>
      <c r="C21" s="419" t="s">
        <v>16</v>
      </c>
      <c r="D21" s="419" t="s">
        <v>15</v>
      </c>
      <c r="E21" s="419" t="s">
        <v>7</v>
      </c>
      <c r="F21" s="420" t="s">
        <v>17</v>
      </c>
      <c r="G21" s="421" t="s">
        <v>176</v>
      </c>
      <c r="H21" s="430">
        <v>20</v>
      </c>
      <c r="I21" s="431">
        <v>17.27</v>
      </c>
      <c r="J21" s="417">
        <f t="shared" si="0"/>
        <v>86.35</v>
      </c>
    </row>
    <row r="22" spans="1:10" ht="24" hidden="1" x14ac:dyDescent="0.2">
      <c r="A22" s="432" t="s">
        <v>157</v>
      </c>
      <c r="B22" s="432" t="s">
        <v>198</v>
      </c>
      <c r="C22" s="432" t="s">
        <v>16</v>
      </c>
      <c r="D22" s="432" t="s">
        <v>15</v>
      </c>
      <c r="E22" s="432" t="s">
        <v>7</v>
      </c>
      <c r="F22" s="432" t="s">
        <v>17</v>
      </c>
      <c r="G22" s="433" t="s">
        <v>177</v>
      </c>
      <c r="H22" s="434">
        <f>SUM(H23:H25)</f>
        <v>0</v>
      </c>
      <c r="I22" s="435"/>
      <c r="J22" s="436" t="e">
        <f t="shared" si="0"/>
        <v>#DIV/0!</v>
      </c>
    </row>
    <row r="23" spans="1:10" ht="36" hidden="1" x14ac:dyDescent="0.2">
      <c r="A23" s="432" t="s">
        <v>157</v>
      </c>
      <c r="B23" s="432" t="s">
        <v>198</v>
      </c>
      <c r="C23" s="432" t="s">
        <v>14</v>
      </c>
      <c r="D23" s="432" t="s">
        <v>15</v>
      </c>
      <c r="E23" s="432" t="s">
        <v>7</v>
      </c>
      <c r="F23" s="432" t="s">
        <v>158</v>
      </c>
      <c r="G23" s="437" t="s">
        <v>178</v>
      </c>
      <c r="H23" s="416"/>
      <c r="I23" s="435"/>
      <c r="J23" s="436" t="e">
        <f t="shared" si="0"/>
        <v>#DIV/0!</v>
      </c>
    </row>
    <row r="24" spans="1:10" hidden="1" x14ac:dyDescent="0.2">
      <c r="A24" s="432" t="s">
        <v>157</v>
      </c>
      <c r="B24" s="432" t="s">
        <v>198</v>
      </c>
      <c r="C24" s="432" t="s">
        <v>161</v>
      </c>
      <c r="D24" s="432" t="s">
        <v>15</v>
      </c>
      <c r="E24" s="432" t="s">
        <v>7</v>
      </c>
      <c r="F24" s="432" t="s">
        <v>158</v>
      </c>
      <c r="G24" s="438" t="s">
        <v>175</v>
      </c>
      <c r="H24" s="416"/>
      <c r="I24" s="435"/>
      <c r="J24" s="436" t="e">
        <f t="shared" si="0"/>
        <v>#DIV/0!</v>
      </c>
    </row>
    <row r="25" spans="1:10" ht="24" hidden="1" x14ac:dyDescent="0.2">
      <c r="A25" s="432" t="s">
        <v>157</v>
      </c>
      <c r="B25" s="432" t="s">
        <v>198</v>
      </c>
      <c r="C25" s="432" t="s">
        <v>160</v>
      </c>
      <c r="D25" s="432" t="s">
        <v>197</v>
      </c>
      <c r="E25" s="432" t="s">
        <v>7</v>
      </c>
      <c r="F25" s="432" t="s">
        <v>158</v>
      </c>
      <c r="G25" s="437" t="s">
        <v>151</v>
      </c>
      <c r="H25" s="416"/>
      <c r="I25" s="435"/>
      <c r="J25" s="436" t="e">
        <f t="shared" si="0"/>
        <v>#DIV/0!</v>
      </c>
    </row>
    <row r="26" spans="1:10" ht="24" hidden="1" x14ac:dyDescent="0.2">
      <c r="A26" s="418" t="s">
        <v>157</v>
      </c>
      <c r="B26" s="419" t="s">
        <v>198</v>
      </c>
      <c r="C26" s="419" t="s">
        <v>16</v>
      </c>
      <c r="D26" s="419" t="s">
        <v>15</v>
      </c>
      <c r="E26" s="419" t="s">
        <v>7</v>
      </c>
      <c r="F26" s="420" t="s">
        <v>17</v>
      </c>
      <c r="G26" s="439" t="s">
        <v>47</v>
      </c>
      <c r="H26" s="434">
        <f>H27</f>
        <v>0</v>
      </c>
      <c r="I26" s="440">
        <f>I27</f>
        <v>0</v>
      </c>
      <c r="J26" s="417"/>
    </row>
    <row r="27" spans="1:10" hidden="1" x14ac:dyDescent="0.2">
      <c r="A27" s="418" t="s">
        <v>157</v>
      </c>
      <c r="B27" s="419" t="s">
        <v>198</v>
      </c>
      <c r="C27" s="419" t="s">
        <v>48</v>
      </c>
      <c r="D27" s="419" t="s">
        <v>197</v>
      </c>
      <c r="E27" s="419" t="s">
        <v>7</v>
      </c>
      <c r="F27" s="420" t="s">
        <v>158</v>
      </c>
      <c r="G27" s="427" t="s">
        <v>49</v>
      </c>
      <c r="H27" s="416">
        <v>0</v>
      </c>
      <c r="I27" s="441"/>
      <c r="J27" s="417"/>
    </row>
    <row r="28" spans="1:10" ht="24" x14ac:dyDescent="0.2">
      <c r="A28" s="418" t="s">
        <v>157</v>
      </c>
      <c r="B28" s="419" t="s">
        <v>162</v>
      </c>
      <c r="C28" s="419" t="s">
        <v>16</v>
      </c>
      <c r="D28" s="419" t="s">
        <v>15</v>
      </c>
      <c r="E28" s="419" t="s">
        <v>7</v>
      </c>
      <c r="F28" s="420" t="s">
        <v>17</v>
      </c>
      <c r="G28" s="433" t="s">
        <v>179</v>
      </c>
      <c r="H28" s="434">
        <f>SUM(H29:H31)</f>
        <v>2</v>
      </c>
      <c r="I28" s="440">
        <f>SUM(I29:I31)</f>
        <v>91.666650000000004</v>
      </c>
      <c r="J28" s="417">
        <f t="shared" si="0"/>
        <v>4583.33</v>
      </c>
    </row>
    <row r="29" spans="1:10" ht="22.5" x14ac:dyDescent="0.2">
      <c r="A29" s="418" t="s">
        <v>157</v>
      </c>
      <c r="B29" s="419" t="s">
        <v>162</v>
      </c>
      <c r="C29" s="419" t="s">
        <v>163</v>
      </c>
      <c r="D29" s="419" t="s">
        <v>15</v>
      </c>
      <c r="E29" s="419" t="s">
        <v>7</v>
      </c>
      <c r="F29" s="420" t="s">
        <v>164</v>
      </c>
      <c r="G29" s="427" t="s">
        <v>184</v>
      </c>
      <c r="H29" s="442">
        <v>1</v>
      </c>
      <c r="I29" s="442"/>
      <c r="J29" s="426">
        <v>0</v>
      </c>
    </row>
    <row r="30" spans="1:10" x14ac:dyDescent="0.2">
      <c r="A30" s="418" t="s">
        <v>157</v>
      </c>
      <c r="B30" s="419" t="s">
        <v>162</v>
      </c>
      <c r="C30" s="419" t="s">
        <v>163</v>
      </c>
      <c r="D30" s="419" t="s">
        <v>15</v>
      </c>
      <c r="E30" s="419" t="s">
        <v>7</v>
      </c>
      <c r="F30" s="420" t="s">
        <v>164</v>
      </c>
      <c r="G30" s="427" t="s">
        <v>202</v>
      </c>
      <c r="H30" s="442">
        <v>0</v>
      </c>
      <c r="I30" s="435">
        <v>0</v>
      </c>
      <c r="J30" s="417">
        <v>0</v>
      </c>
    </row>
    <row r="31" spans="1:10" ht="22.5" x14ac:dyDescent="0.2">
      <c r="A31" s="418" t="s">
        <v>157</v>
      </c>
      <c r="B31" s="419" t="s">
        <v>162</v>
      </c>
      <c r="C31" s="419" t="s">
        <v>165</v>
      </c>
      <c r="D31" s="419" t="s">
        <v>15</v>
      </c>
      <c r="E31" s="419" t="s">
        <v>7</v>
      </c>
      <c r="F31" s="420" t="s">
        <v>164</v>
      </c>
      <c r="G31" s="427" t="s">
        <v>185</v>
      </c>
      <c r="H31" s="442">
        <v>1</v>
      </c>
      <c r="I31" s="442">
        <v>91.666650000000004</v>
      </c>
      <c r="J31" s="442">
        <f t="shared" si="0"/>
        <v>9166.6650000000009</v>
      </c>
    </row>
    <row r="32" spans="1:10" ht="24" hidden="1" x14ac:dyDescent="0.2">
      <c r="A32" s="432" t="s">
        <v>157</v>
      </c>
      <c r="B32" s="432" t="s">
        <v>166</v>
      </c>
      <c r="C32" s="432" t="s">
        <v>16</v>
      </c>
      <c r="D32" s="432" t="s">
        <v>15</v>
      </c>
      <c r="E32" s="432" t="s">
        <v>7</v>
      </c>
      <c r="F32" s="432" t="s">
        <v>17</v>
      </c>
      <c r="G32" s="433" t="s">
        <v>180</v>
      </c>
      <c r="H32" s="416"/>
      <c r="I32" s="443"/>
      <c r="J32" s="436" t="e">
        <f t="shared" si="0"/>
        <v>#DIV/0!</v>
      </c>
    </row>
    <row r="33" spans="1:10" ht="24" hidden="1" x14ac:dyDescent="0.2">
      <c r="A33" s="432" t="s">
        <v>157</v>
      </c>
      <c r="B33" s="432" t="s">
        <v>68</v>
      </c>
      <c r="C33" s="432" t="s">
        <v>16</v>
      </c>
      <c r="D33" s="432" t="s">
        <v>15</v>
      </c>
      <c r="E33" s="432" t="s">
        <v>7</v>
      </c>
      <c r="F33" s="432" t="s">
        <v>17</v>
      </c>
      <c r="G33" s="433" t="s">
        <v>3</v>
      </c>
      <c r="H33" s="416"/>
      <c r="I33" s="443"/>
      <c r="J33" s="436" t="e">
        <f t="shared" si="0"/>
        <v>#DIV/0!</v>
      </c>
    </row>
    <row r="34" spans="1:10" ht="24" x14ac:dyDescent="0.2">
      <c r="A34" s="418" t="s">
        <v>157</v>
      </c>
      <c r="B34" s="419" t="s">
        <v>166</v>
      </c>
      <c r="C34" s="419" t="s">
        <v>16</v>
      </c>
      <c r="D34" s="419" t="s">
        <v>15</v>
      </c>
      <c r="E34" s="419" t="s">
        <v>7</v>
      </c>
      <c r="F34" s="420" t="s">
        <v>17</v>
      </c>
      <c r="G34" s="433" t="s">
        <v>180</v>
      </c>
      <c r="H34" s="434">
        <v>0</v>
      </c>
      <c r="I34" s="430">
        <v>0</v>
      </c>
      <c r="J34" s="417">
        <v>0</v>
      </c>
    </row>
    <row r="35" spans="1:10" ht="24" x14ac:dyDescent="0.2">
      <c r="A35" s="418" t="s">
        <v>157</v>
      </c>
      <c r="B35" s="419" t="s">
        <v>68</v>
      </c>
      <c r="C35" s="419" t="s">
        <v>7</v>
      </c>
      <c r="D35" s="419" t="s">
        <v>15</v>
      </c>
      <c r="E35" s="419" t="s">
        <v>7</v>
      </c>
      <c r="F35" s="420" t="s">
        <v>17</v>
      </c>
      <c r="G35" s="433" t="s">
        <v>121</v>
      </c>
      <c r="H35" s="434">
        <v>0</v>
      </c>
      <c r="I35" s="430">
        <v>0</v>
      </c>
      <c r="J35" s="417">
        <v>0</v>
      </c>
    </row>
    <row r="36" spans="1:10" x14ac:dyDescent="0.2">
      <c r="A36" s="418" t="s">
        <v>157</v>
      </c>
      <c r="B36" s="419" t="s">
        <v>168</v>
      </c>
      <c r="C36" s="419" t="s">
        <v>16</v>
      </c>
      <c r="D36" s="419" t="s">
        <v>15</v>
      </c>
      <c r="E36" s="419" t="s">
        <v>7</v>
      </c>
      <c r="F36" s="420" t="s">
        <v>17</v>
      </c>
      <c r="G36" s="421" t="s">
        <v>181</v>
      </c>
      <c r="H36" s="434">
        <v>6</v>
      </c>
      <c r="I36" s="430">
        <v>1.5</v>
      </c>
      <c r="J36" s="417">
        <f t="shared" si="0"/>
        <v>25</v>
      </c>
    </row>
    <row r="37" spans="1:10" ht="24" hidden="1" x14ac:dyDescent="0.2">
      <c r="A37" s="418" t="s">
        <v>157</v>
      </c>
      <c r="B37" s="419" t="s">
        <v>50</v>
      </c>
      <c r="C37" s="419" t="s">
        <v>18</v>
      </c>
      <c r="D37" s="419" t="s">
        <v>196</v>
      </c>
      <c r="E37" s="419" t="s">
        <v>7</v>
      </c>
      <c r="F37" s="420" t="s">
        <v>51</v>
      </c>
      <c r="G37" s="433" t="s">
        <v>52</v>
      </c>
      <c r="H37" s="434"/>
      <c r="I37" s="430"/>
      <c r="J37" s="417"/>
    </row>
    <row r="38" spans="1:10" ht="38.25" hidden="1" customHeight="1" x14ac:dyDescent="0.2">
      <c r="A38" s="418" t="s">
        <v>157</v>
      </c>
      <c r="B38" s="419" t="s">
        <v>53</v>
      </c>
      <c r="C38" s="419" t="s">
        <v>54</v>
      </c>
      <c r="D38" s="419" t="s">
        <v>196</v>
      </c>
      <c r="E38" s="419" t="s">
        <v>7</v>
      </c>
      <c r="F38" s="420" t="s">
        <v>143</v>
      </c>
      <c r="G38" s="433" t="s">
        <v>55</v>
      </c>
      <c r="H38" s="434"/>
      <c r="I38" s="430"/>
      <c r="J38" s="417"/>
    </row>
    <row r="39" spans="1:10" ht="48" hidden="1" x14ac:dyDescent="0.2">
      <c r="A39" s="418" t="s">
        <v>157</v>
      </c>
      <c r="B39" s="419" t="s">
        <v>56</v>
      </c>
      <c r="C39" s="419" t="s">
        <v>163</v>
      </c>
      <c r="D39" s="419" t="s">
        <v>196</v>
      </c>
      <c r="E39" s="419" t="s">
        <v>7</v>
      </c>
      <c r="F39" s="420" t="s">
        <v>143</v>
      </c>
      <c r="G39" s="433" t="s">
        <v>57</v>
      </c>
      <c r="H39" s="434"/>
      <c r="I39" s="430"/>
      <c r="J39" s="417"/>
    </row>
    <row r="40" spans="1:10" ht="24" x14ac:dyDescent="0.2">
      <c r="A40" s="418" t="s">
        <v>157</v>
      </c>
      <c r="B40" s="419" t="s">
        <v>50</v>
      </c>
      <c r="C40" s="419" t="s">
        <v>18</v>
      </c>
      <c r="D40" s="419" t="s">
        <v>15</v>
      </c>
      <c r="E40" s="419" t="s">
        <v>7</v>
      </c>
      <c r="F40" s="420" t="s">
        <v>17</v>
      </c>
      <c r="G40" s="433" t="s">
        <v>289</v>
      </c>
      <c r="H40" s="434">
        <v>0</v>
      </c>
      <c r="I40" s="430">
        <v>0</v>
      </c>
      <c r="J40" s="417"/>
    </row>
    <row r="41" spans="1:10" ht="15" x14ac:dyDescent="0.2">
      <c r="A41" s="418" t="s">
        <v>6</v>
      </c>
      <c r="B41" s="419" t="s">
        <v>15</v>
      </c>
      <c r="C41" s="419" t="s">
        <v>16</v>
      </c>
      <c r="D41" s="419" t="s">
        <v>15</v>
      </c>
      <c r="E41" s="419" t="s">
        <v>7</v>
      </c>
      <c r="F41" s="420" t="s">
        <v>17</v>
      </c>
      <c r="G41" s="444" t="s">
        <v>142</v>
      </c>
      <c r="H41" s="434">
        <f>H42</f>
        <v>13293.38624</v>
      </c>
      <c r="I41" s="434">
        <f>I42</f>
        <v>12337.594580000001</v>
      </c>
      <c r="J41" s="417">
        <f t="shared" si="0"/>
        <v>92.81</v>
      </c>
    </row>
    <row r="42" spans="1:10" ht="36" x14ac:dyDescent="0.2">
      <c r="A42" s="418" t="s">
        <v>6</v>
      </c>
      <c r="B42" s="419" t="s">
        <v>197</v>
      </c>
      <c r="C42" s="419" t="s">
        <v>16</v>
      </c>
      <c r="D42" s="419" t="s">
        <v>15</v>
      </c>
      <c r="E42" s="419" t="s">
        <v>7</v>
      </c>
      <c r="F42" s="420" t="s">
        <v>17</v>
      </c>
      <c r="G42" s="445" t="s">
        <v>182</v>
      </c>
      <c r="H42" s="434">
        <f>SUM(H43,H46,H48,H56)</f>
        <v>13293.38624</v>
      </c>
      <c r="I42" s="434">
        <f>SUM(I43,I46,I48,I56)</f>
        <v>12337.594580000001</v>
      </c>
      <c r="J42" s="417">
        <f t="shared" si="0"/>
        <v>92.81</v>
      </c>
    </row>
    <row r="43" spans="1:10" ht="24" x14ac:dyDescent="0.2">
      <c r="A43" s="418" t="s">
        <v>6</v>
      </c>
      <c r="B43" s="419" t="s">
        <v>197</v>
      </c>
      <c r="C43" s="419" t="s">
        <v>14</v>
      </c>
      <c r="D43" s="446" t="s">
        <v>15</v>
      </c>
      <c r="E43" s="419" t="s">
        <v>7</v>
      </c>
      <c r="F43" s="420" t="s">
        <v>143</v>
      </c>
      <c r="G43" s="445" t="s">
        <v>70</v>
      </c>
      <c r="H43" s="434">
        <f>H44+H45</f>
        <v>12682.722239999999</v>
      </c>
      <c r="I43" s="434">
        <f>I44+I45</f>
        <v>11726.93058</v>
      </c>
      <c r="J43" s="417">
        <f t="shared" si="0"/>
        <v>92.46</v>
      </c>
    </row>
    <row r="44" spans="1:10" ht="22.5" customHeight="1" x14ac:dyDescent="0.2">
      <c r="A44" s="418" t="s">
        <v>6</v>
      </c>
      <c r="B44" s="419" t="s">
        <v>197</v>
      </c>
      <c r="C44" s="419" t="s">
        <v>12</v>
      </c>
      <c r="D44" s="446" t="s">
        <v>25</v>
      </c>
      <c r="E44" s="419" t="s">
        <v>7</v>
      </c>
      <c r="F44" s="420" t="s">
        <v>143</v>
      </c>
      <c r="G44" s="427" t="s">
        <v>148</v>
      </c>
      <c r="H44" s="447">
        <v>12385.2</v>
      </c>
      <c r="I44" s="429">
        <v>11429.40834</v>
      </c>
      <c r="J44" s="426">
        <f t="shared" si="0"/>
        <v>92.28</v>
      </c>
    </row>
    <row r="45" spans="1:10" ht="22.5" x14ac:dyDescent="0.2">
      <c r="A45" s="418" t="s">
        <v>6</v>
      </c>
      <c r="B45" s="419" t="s">
        <v>197</v>
      </c>
      <c r="C45" s="419" t="s">
        <v>13</v>
      </c>
      <c r="D45" s="446" t="s">
        <v>25</v>
      </c>
      <c r="E45" s="419" t="s">
        <v>7</v>
      </c>
      <c r="F45" s="420" t="s">
        <v>143</v>
      </c>
      <c r="G45" s="427" t="s">
        <v>154</v>
      </c>
      <c r="H45" s="447">
        <v>297.52224000000001</v>
      </c>
      <c r="I45" s="429">
        <v>297.52224000000001</v>
      </c>
      <c r="J45" s="426">
        <f t="shared" si="0"/>
        <v>100</v>
      </c>
    </row>
    <row r="46" spans="1:10" ht="24" x14ac:dyDescent="0.2">
      <c r="A46" s="412" t="s">
        <v>6</v>
      </c>
      <c r="B46" s="413" t="s">
        <v>197</v>
      </c>
      <c r="C46" s="413" t="s">
        <v>159</v>
      </c>
      <c r="D46" s="448" t="s">
        <v>15</v>
      </c>
      <c r="E46" s="413" t="s">
        <v>7</v>
      </c>
      <c r="F46" s="414" t="s">
        <v>143</v>
      </c>
      <c r="G46" s="433" t="s">
        <v>144</v>
      </c>
      <c r="H46" s="449">
        <f>SUM(H47:H47)</f>
        <v>410.64</v>
      </c>
      <c r="I46" s="449">
        <f>SUM(I47:I47)</f>
        <v>410.64</v>
      </c>
      <c r="J46" s="417">
        <f t="shared" si="0"/>
        <v>100</v>
      </c>
    </row>
    <row r="47" spans="1:10" ht="28.5" customHeight="1" x14ac:dyDescent="0.2">
      <c r="A47" s="418" t="s">
        <v>6</v>
      </c>
      <c r="B47" s="419" t="s">
        <v>197</v>
      </c>
      <c r="C47" s="419" t="s">
        <v>11</v>
      </c>
      <c r="D47" s="446" t="s">
        <v>25</v>
      </c>
      <c r="E47" s="419" t="s">
        <v>7</v>
      </c>
      <c r="F47" s="420" t="s">
        <v>143</v>
      </c>
      <c r="G47" s="450" t="s">
        <v>201</v>
      </c>
      <c r="H47" s="447">
        <v>410.64</v>
      </c>
      <c r="I47" s="451">
        <v>410.64</v>
      </c>
      <c r="J47" s="426">
        <f t="shared" si="0"/>
        <v>100</v>
      </c>
    </row>
    <row r="48" spans="1:10" ht="24" x14ac:dyDescent="0.2">
      <c r="A48" s="452" t="s">
        <v>6</v>
      </c>
      <c r="B48" s="453" t="s">
        <v>197</v>
      </c>
      <c r="C48" s="453" t="s">
        <v>169</v>
      </c>
      <c r="D48" s="453" t="s">
        <v>25</v>
      </c>
      <c r="E48" s="453" t="s">
        <v>7</v>
      </c>
      <c r="F48" s="454">
        <v>151</v>
      </c>
      <c r="G48" s="445" t="s">
        <v>29</v>
      </c>
      <c r="H48" s="455">
        <f>H49+H53</f>
        <v>166.92400000000001</v>
      </c>
      <c r="I48" s="455">
        <f>I49+I53</f>
        <v>166.92400000000001</v>
      </c>
      <c r="J48" s="417">
        <f t="shared" si="0"/>
        <v>100</v>
      </c>
    </row>
    <row r="49" spans="1:12" x14ac:dyDescent="0.2">
      <c r="A49" s="452" t="s">
        <v>6</v>
      </c>
      <c r="B49" s="453" t="s">
        <v>197</v>
      </c>
      <c r="C49" s="453" t="s">
        <v>169</v>
      </c>
      <c r="D49" s="453" t="s">
        <v>25</v>
      </c>
      <c r="E49" s="453" t="s">
        <v>7</v>
      </c>
      <c r="F49" s="454">
        <v>151</v>
      </c>
      <c r="G49" s="456" t="s">
        <v>145</v>
      </c>
      <c r="H49" s="422">
        <f>SUM(H51:H52)</f>
        <v>146.68299999999999</v>
      </c>
      <c r="I49" s="422">
        <f>SUM(I51:I52)</f>
        <v>146.68299999999999</v>
      </c>
      <c r="J49" s="417">
        <f t="shared" si="0"/>
        <v>100</v>
      </c>
    </row>
    <row r="50" spans="1:12" hidden="1" x14ac:dyDescent="0.2">
      <c r="A50" s="432"/>
      <c r="B50" s="432"/>
      <c r="C50" s="432"/>
      <c r="D50" s="432"/>
      <c r="E50" s="432"/>
      <c r="F50" s="432"/>
      <c r="G50" s="427"/>
      <c r="H50" s="447"/>
      <c r="I50" s="457"/>
      <c r="J50" s="436" t="e">
        <f t="shared" si="0"/>
        <v>#DIV/0!</v>
      </c>
    </row>
    <row r="51" spans="1:12" ht="22.5" x14ac:dyDescent="0.2">
      <c r="A51" s="418" t="s">
        <v>6</v>
      </c>
      <c r="B51" s="419" t="s">
        <v>197</v>
      </c>
      <c r="C51" s="419" t="s">
        <v>8</v>
      </c>
      <c r="D51" s="446" t="s">
        <v>25</v>
      </c>
      <c r="E51" s="419" t="s">
        <v>7</v>
      </c>
      <c r="F51" s="420" t="s">
        <v>143</v>
      </c>
      <c r="G51" s="458" t="s">
        <v>30</v>
      </c>
      <c r="H51" s="459">
        <v>13.532999999999999</v>
      </c>
      <c r="I51" s="460">
        <v>13.532999999999999</v>
      </c>
      <c r="J51" s="426">
        <f t="shared" si="0"/>
        <v>100</v>
      </c>
    </row>
    <row r="52" spans="1:12" ht="33.75" x14ac:dyDescent="0.2">
      <c r="A52" s="418" t="s">
        <v>6</v>
      </c>
      <c r="B52" s="419" t="s">
        <v>197</v>
      </c>
      <c r="C52" s="419" t="s">
        <v>9</v>
      </c>
      <c r="D52" s="446" t="s">
        <v>25</v>
      </c>
      <c r="E52" s="419" t="s">
        <v>7</v>
      </c>
      <c r="F52" s="420" t="s">
        <v>143</v>
      </c>
      <c r="G52" s="458" t="s">
        <v>72</v>
      </c>
      <c r="H52" s="459">
        <v>133.15</v>
      </c>
      <c r="I52" s="460">
        <v>133.15</v>
      </c>
      <c r="J52" s="426">
        <f t="shared" si="0"/>
        <v>100</v>
      </c>
    </row>
    <row r="53" spans="1:12" x14ac:dyDescent="0.2">
      <c r="A53" s="452" t="s">
        <v>6</v>
      </c>
      <c r="B53" s="453" t="s">
        <v>197</v>
      </c>
      <c r="C53" s="453" t="s">
        <v>169</v>
      </c>
      <c r="D53" s="453" t="s">
        <v>25</v>
      </c>
      <c r="E53" s="453" t="s">
        <v>7</v>
      </c>
      <c r="F53" s="454">
        <v>151</v>
      </c>
      <c r="G53" s="456" t="s">
        <v>137</v>
      </c>
      <c r="H53" s="461">
        <f>SUM(H54:H55)</f>
        <v>20.241</v>
      </c>
      <c r="I53" s="461">
        <f>SUM(I54:I55)</f>
        <v>20.241</v>
      </c>
      <c r="J53" s="417">
        <f t="shared" si="0"/>
        <v>100</v>
      </c>
    </row>
    <row r="54" spans="1:12" ht="22.5" x14ac:dyDescent="0.2">
      <c r="A54" s="418" t="s">
        <v>6</v>
      </c>
      <c r="B54" s="419" t="s">
        <v>197</v>
      </c>
      <c r="C54" s="419" t="s">
        <v>8</v>
      </c>
      <c r="D54" s="446" t="s">
        <v>25</v>
      </c>
      <c r="E54" s="419" t="s">
        <v>7</v>
      </c>
      <c r="F54" s="420" t="s">
        <v>143</v>
      </c>
      <c r="G54" s="458" t="s">
        <v>30</v>
      </c>
      <c r="H54" s="462">
        <v>1.0409999999999999</v>
      </c>
      <c r="I54" s="429">
        <v>1.0409999999999999</v>
      </c>
      <c r="J54" s="426">
        <f t="shared" si="0"/>
        <v>100</v>
      </c>
    </row>
    <row r="55" spans="1:12" ht="22.5" x14ac:dyDescent="0.2">
      <c r="A55" s="418" t="s">
        <v>6</v>
      </c>
      <c r="B55" s="419" t="s">
        <v>197</v>
      </c>
      <c r="C55" s="419" t="s">
        <v>10</v>
      </c>
      <c r="D55" s="419" t="s">
        <v>25</v>
      </c>
      <c r="E55" s="419" t="s">
        <v>7</v>
      </c>
      <c r="F55" s="420" t="s">
        <v>143</v>
      </c>
      <c r="G55" s="458" t="s">
        <v>23</v>
      </c>
      <c r="H55" s="447">
        <v>19.2</v>
      </c>
      <c r="I55" s="429">
        <v>19.2</v>
      </c>
      <c r="J55" s="426">
        <f t="shared" si="0"/>
        <v>100</v>
      </c>
    </row>
    <row r="56" spans="1:12" x14ac:dyDescent="0.2">
      <c r="A56" s="463" t="s">
        <v>6</v>
      </c>
      <c r="B56" s="464" t="s">
        <v>197</v>
      </c>
      <c r="C56" s="464" t="s">
        <v>161</v>
      </c>
      <c r="D56" s="464" t="s">
        <v>25</v>
      </c>
      <c r="E56" s="464" t="s">
        <v>7</v>
      </c>
      <c r="F56" s="465" t="s">
        <v>143</v>
      </c>
      <c r="G56" s="445" t="s">
        <v>170</v>
      </c>
      <c r="H56" s="466">
        <f>H57</f>
        <v>33.1</v>
      </c>
      <c r="I56" s="466">
        <f>I57</f>
        <v>33.1</v>
      </c>
      <c r="J56" s="417">
        <f t="shared" si="0"/>
        <v>100</v>
      </c>
      <c r="L56" s="467"/>
    </row>
    <row r="57" spans="1:12" ht="33.75" x14ac:dyDescent="0.2">
      <c r="A57" s="468" t="s">
        <v>6</v>
      </c>
      <c r="B57" s="468" t="s">
        <v>197</v>
      </c>
      <c r="C57" s="468" t="s">
        <v>146</v>
      </c>
      <c r="D57" s="468" t="s">
        <v>25</v>
      </c>
      <c r="E57" s="468" t="s">
        <v>7</v>
      </c>
      <c r="F57" s="468" t="s">
        <v>143</v>
      </c>
      <c r="G57" s="458" t="s">
        <v>203</v>
      </c>
      <c r="H57" s="447">
        <v>33.1</v>
      </c>
      <c r="I57" s="469">
        <v>33.1</v>
      </c>
      <c r="J57" s="426">
        <f t="shared" si="0"/>
        <v>100</v>
      </c>
      <c r="L57" s="467"/>
    </row>
    <row r="58" spans="1:12" ht="15.75" x14ac:dyDescent="0.25">
      <c r="A58" s="477"/>
      <c r="B58" s="477"/>
      <c r="C58" s="477"/>
      <c r="D58" s="477"/>
      <c r="E58" s="477"/>
      <c r="F58" s="477"/>
      <c r="G58" s="470" t="s">
        <v>183</v>
      </c>
      <c r="H58" s="422">
        <f>SUM(H12,H41)</f>
        <v>13656.31839</v>
      </c>
      <c r="I58" s="422">
        <f>I12+I41</f>
        <v>12863.321760000001</v>
      </c>
      <c r="J58" s="423">
        <f>I58/H58%</f>
        <v>94.19</v>
      </c>
    </row>
    <row r="59" spans="1:12" x14ac:dyDescent="0.2">
      <c r="H59" s="472"/>
    </row>
    <row r="60" spans="1:12" x14ac:dyDescent="0.2">
      <c r="H60" s="473"/>
    </row>
    <row r="63" spans="1:12" s="474" customFormat="1" x14ac:dyDescent="0.2">
      <c r="A63" s="395"/>
      <c r="B63" s="395"/>
      <c r="C63" s="395"/>
      <c r="D63" s="395"/>
      <c r="E63" s="395"/>
      <c r="F63" s="395"/>
      <c r="G63" s="471"/>
      <c r="H63" s="401"/>
      <c r="I63" s="401"/>
      <c r="J63" s="401"/>
    </row>
  </sheetData>
  <mergeCells count="10">
    <mergeCell ref="G2:J2"/>
    <mergeCell ref="G3:J3"/>
    <mergeCell ref="H4:J4"/>
    <mergeCell ref="A58:F58"/>
    <mergeCell ref="A10:F10"/>
    <mergeCell ref="A11:F11"/>
    <mergeCell ref="A7:J7"/>
    <mergeCell ref="A8:J8"/>
    <mergeCell ref="F5:H5"/>
    <mergeCell ref="F6:H6"/>
  </mergeCells>
  <phoneticPr fontId="0" type="noConversion"/>
  <printOptions horizontalCentered="1"/>
  <pageMargins left="0.69" right="0.39370078740157483" top="0.39370078740157483" bottom="0.39370078740157483" header="0.51181102362204722" footer="0.51181102362204722"/>
  <pageSetup paperSize="9" scale="81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M69"/>
  <sheetViews>
    <sheetView zoomScaleNormal="100" workbookViewId="0">
      <selection activeCell="H4" sqref="H4:J4"/>
    </sheetView>
  </sheetViews>
  <sheetFormatPr defaultRowHeight="12.75" x14ac:dyDescent="0.2"/>
  <cols>
    <col min="1" max="1" width="2.7109375" style="3" customWidth="1"/>
    <col min="2" max="2" width="3.85546875" style="3" customWidth="1"/>
    <col min="3" max="3" width="4.42578125" style="3" customWidth="1"/>
    <col min="4" max="4" width="3.5703125" style="3" customWidth="1"/>
    <col min="5" max="5" width="7.140625" style="3" customWidth="1"/>
    <col min="6" max="6" width="6" style="3" customWidth="1"/>
    <col min="7" max="7" width="56.85546875" style="2" customWidth="1"/>
    <col min="8" max="8" width="14.140625" style="1" customWidth="1"/>
    <col min="9" max="9" width="13.5703125" style="1" customWidth="1"/>
    <col min="10" max="10" width="8.85546875" style="1" customWidth="1"/>
    <col min="11" max="11" width="9.140625" style="1"/>
    <col min="12" max="12" width="15.28515625" style="1" customWidth="1"/>
    <col min="13" max="13" width="13.28515625" style="1" bestFit="1" customWidth="1"/>
    <col min="14" max="16384" width="9.140625" style="1"/>
  </cols>
  <sheetData>
    <row r="1" spans="1:10" ht="15" customHeight="1" x14ac:dyDescent="0.2">
      <c r="A1" s="88"/>
      <c r="B1" s="88"/>
      <c r="C1" s="88"/>
      <c r="D1" s="88"/>
      <c r="E1" s="88"/>
      <c r="F1" s="89"/>
      <c r="G1" s="98"/>
      <c r="H1" s="95"/>
      <c r="I1" s="99"/>
      <c r="J1" s="26" t="s">
        <v>108</v>
      </c>
    </row>
    <row r="2" spans="1:10" ht="14.25" customHeight="1" x14ac:dyDescent="0.2">
      <c r="A2" s="90"/>
      <c r="B2" s="90"/>
      <c r="C2" s="90"/>
      <c r="D2" s="90"/>
      <c r="E2" s="90"/>
      <c r="F2" s="89"/>
      <c r="G2" s="498" t="s">
        <v>293</v>
      </c>
      <c r="H2" s="499"/>
      <c r="I2" s="499"/>
      <c r="J2" s="499"/>
    </row>
    <row r="3" spans="1:10" ht="12.75" customHeight="1" x14ac:dyDescent="0.2">
      <c r="A3" s="88"/>
      <c r="B3" s="88"/>
      <c r="C3" s="88"/>
      <c r="D3" s="88"/>
      <c r="E3" s="88"/>
      <c r="F3" s="89"/>
      <c r="G3" s="498" t="s">
        <v>298</v>
      </c>
      <c r="H3" s="500"/>
      <c r="I3" s="500"/>
      <c r="J3" s="500"/>
    </row>
    <row r="4" spans="1:10" ht="12.75" customHeight="1" x14ac:dyDescent="0.2">
      <c r="A4" s="88"/>
      <c r="B4" s="88"/>
      <c r="C4" s="88"/>
      <c r="D4" s="88"/>
      <c r="E4" s="88"/>
      <c r="F4" s="89"/>
      <c r="G4" s="98"/>
      <c r="H4" s="498" t="s">
        <v>304</v>
      </c>
      <c r="I4" s="500"/>
      <c r="J4" s="500"/>
    </row>
    <row r="5" spans="1:10" ht="14.25" customHeight="1" x14ac:dyDescent="0.2">
      <c r="A5" s="88"/>
      <c r="B5" s="88"/>
      <c r="C5" s="88"/>
      <c r="D5" s="88"/>
      <c r="E5" s="88"/>
      <c r="F5" s="501"/>
      <c r="G5" s="501"/>
      <c r="H5" s="501"/>
      <c r="I5" s="91"/>
      <c r="J5" s="27"/>
    </row>
    <row r="6" spans="1:10" ht="16.5" customHeight="1" x14ac:dyDescent="0.2">
      <c r="A6" s="88"/>
      <c r="B6" s="88"/>
      <c r="C6" s="88"/>
      <c r="D6" s="88"/>
      <c r="E6" s="88"/>
      <c r="F6" s="501"/>
      <c r="G6" s="501"/>
      <c r="H6" s="501"/>
      <c r="I6" s="91"/>
      <c r="J6" s="27"/>
    </row>
    <row r="7" spans="1:10" ht="17.25" customHeight="1" x14ac:dyDescent="0.2">
      <c r="A7" s="486" t="s">
        <v>107</v>
      </c>
      <c r="B7" s="487"/>
      <c r="C7" s="487"/>
      <c r="D7" s="487"/>
      <c r="E7" s="487"/>
      <c r="F7" s="487"/>
      <c r="G7" s="487"/>
      <c r="H7" s="487"/>
      <c r="I7" s="487"/>
      <c r="J7" s="487"/>
    </row>
    <row r="8" spans="1:10" ht="14.25" customHeight="1" x14ac:dyDescent="0.2">
      <c r="A8" s="486" t="s">
        <v>294</v>
      </c>
      <c r="B8" s="487"/>
      <c r="C8" s="487"/>
      <c r="D8" s="487"/>
      <c r="E8" s="487"/>
      <c r="F8" s="487"/>
      <c r="G8" s="487"/>
      <c r="H8" s="487"/>
      <c r="I8" s="487"/>
      <c r="J8" s="487"/>
    </row>
    <row r="9" spans="1:10" ht="19.899999999999999" customHeight="1" x14ac:dyDescent="0.2">
      <c r="A9" s="491" t="s">
        <v>297</v>
      </c>
      <c r="B9" s="487"/>
      <c r="C9" s="487"/>
      <c r="D9" s="487"/>
      <c r="E9" s="487"/>
      <c r="F9" s="487"/>
      <c r="G9" s="487"/>
      <c r="H9" s="487"/>
      <c r="I9" s="487"/>
      <c r="J9" s="487"/>
    </row>
    <row r="10" spans="1:10" x14ac:dyDescent="0.2">
      <c r="A10" s="96"/>
      <c r="B10" s="96"/>
      <c r="C10" s="96"/>
      <c r="D10" s="96"/>
      <c r="E10" s="96"/>
      <c r="F10" s="96"/>
      <c r="G10" s="97"/>
      <c r="H10" s="85"/>
      <c r="I10" s="85"/>
      <c r="J10" s="86" t="s">
        <v>27</v>
      </c>
    </row>
    <row r="11" spans="1:10" ht="37.5" customHeight="1" x14ac:dyDescent="0.2">
      <c r="A11" s="492" t="s">
        <v>109</v>
      </c>
      <c r="B11" s="493"/>
      <c r="C11" s="493"/>
      <c r="D11" s="494"/>
      <c r="E11" s="71" t="s">
        <v>110</v>
      </c>
      <c r="F11" s="71" t="s">
        <v>111</v>
      </c>
      <c r="G11" s="9" t="s">
        <v>141</v>
      </c>
      <c r="H11" s="10" t="s">
        <v>44</v>
      </c>
      <c r="I11" s="44" t="s">
        <v>45</v>
      </c>
      <c r="J11" s="44" t="s">
        <v>46</v>
      </c>
    </row>
    <row r="12" spans="1:10" x14ac:dyDescent="0.2">
      <c r="A12" s="495" t="s">
        <v>157</v>
      </c>
      <c r="B12" s="496"/>
      <c r="C12" s="496"/>
      <c r="D12" s="497"/>
      <c r="E12" s="72">
        <v>2</v>
      </c>
      <c r="F12" s="72">
        <v>3</v>
      </c>
      <c r="G12" s="73">
        <v>4</v>
      </c>
      <c r="H12" s="74">
        <v>5</v>
      </c>
      <c r="I12" s="75">
        <v>6</v>
      </c>
      <c r="J12" s="75">
        <v>7</v>
      </c>
    </row>
    <row r="13" spans="1:10" x14ac:dyDescent="0.2">
      <c r="A13" s="57" t="s">
        <v>157</v>
      </c>
      <c r="B13" s="58" t="s">
        <v>15</v>
      </c>
      <c r="C13" s="58" t="s">
        <v>16</v>
      </c>
      <c r="D13" s="58" t="s">
        <v>15</v>
      </c>
      <c r="E13" s="5" t="s">
        <v>7</v>
      </c>
      <c r="F13" s="5" t="s">
        <v>17</v>
      </c>
      <c r="G13" s="46" t="s">
        <v>140</v>
      </c>
      <c r="H13" s="124">
        <f>H14+H20+H22+H26+H34+H40+H41+H43</f>
        <v>362.93214999999998</v>
      </c>
      <c r="I13" s="124">
        <f>I14+I20+I22+I26+I34+I39+I41+I43+I48</f>
        <v>525.72717999999998</v>
      </c>
      <c r="J13" s="125">
        <f t="shared" ref="J13:J24" si="0">I13/H13%</f>
        <v>144.86000000000001</v>
      </c>
    </row>
    <row r="14" spans="1:10" x14ac:dyDescent="0.2">
      <c r="A14" s="60" t="s">
        <v>157</v>
      </c>
      <c r="B14" s="61" t="s">
        <v>193</v>
      </c>
      <c r="C14" s="61" t="s">
        <v>16</v>
      </c>
      <c r="D14" s="61" t="s">
        <v>15</v>
      </c>
      <c r="E14" s="4" t="s">
        <v>7</v>
      </c>
      <c r="F14" s="4" t="s">
        <v>17</v>
      </c>
      <c r="G14" s="47" t="s">
        <v>172</v>
      </c>
      <c r="H14" s="126">
        <f>SUM(H15:H15)+H16+H17+H18+H19</f>
        <v>332.93214999999998</v>
      </c>
      <c r="I14" s="126">
        <f>SUM(I15:I15)+I16+I17+I18+I19</f>
        <v>314.55953</v>
      </c>
      <c r="J14" s="127">
        <f t="shared" si="0"/>
        <v>94.48</v>
      </c>
    </row>
    <row r="15" spans="1:10" ht="67.5" x14ac:dyDescent="0.2">
      <c r="A15" s="60" t="s">
        <v>157</v>
      </c>
      <c r="B15" s="61" t="s">
        <v>193</v>
      </c>
      <c r="C15" s="61" t="s">
        <v>113</v>
      </c>
      <c r="D15" s="61" t="s">
        <v>193</v>
      </c>
      <c r="E15" s="4" t="s">
        <v>112</v>
      </c>
      <c r="F15" s="4" t="s">
        <v>158</v>
      </c>
      <c r="G15" s="164" t="s">
        <v>31</v>
      </c>
      <c r="H15" s="128">
        <f>Пр1!H14</f>
        <v>81.046999999999997</v>
      </c>
      <c r="I15" s="131">
        <f>Пр1!I14</f>
        <v>93.951509999999999</v>
      </c>
      <c r="J15" s="130">
        <f t="shared" si="0"/>
        <v>115.92</v>
      </c>
    </row>
    <row r="16" spans="1:10" ht="22.5" x14ac:dyDescent="0.2">
      <c r="A16" s="60" t="s">
        <v>204</v>
      </c>
      <c r="B16" s="61" t="s">
        <v>0</v>
      </c>
      <c r="C16" s="61" t="s">
        <v>205</v>
      </c>
      <c r="D16" s="61" t="s">
        <v>193</v>
      </c>
      <c r="E16" s="4" t="s">
        <v>7</v>
      </c>
      <c r="F16" s="4" t="s">
        <v>158</v>
      </c>
      <c r="G16" s="114" t="s">
        <v>206</v>
      </c>
      <c r="H16" s="128">
        <v>85.29092</v>
      </c>
      <c r="I16" s="131">
        <v>76.904520000000005</v>
      </c>
      <c r="J16" s="130">
        <f t="shared" si="0"/>
        <v>90.17</v>
      </c>
    </row>
    <row r="17" spans="1:12" ht="33.75" x14ac:dyDescent="0.2">
      <c r="A17" s="60" t="s">
        <v>204</v>
      </c>
      <c r="B17" s="61" t="s">
        <v>0</v>
      </c>
      <c r="C17" s="61" t="s">
        <v>207</v>
      </c>
      <c r="D17" s="61" t="s">
        <v>193</v>
      </c>
      <c r="E17" s="4" t="s">
        <v>7</v>
      </c>
      <c r="F17" s="4" t="s">
        <v>158</v>
      </c>
      <c r="G17" s="114" t="s">
        <v>208</v>
      </c>
      <c r="H17" s="128">
        <v>2.2529400000000002</v>
      </c>
      <c r="I17" s="131">
        <v>2.08318</v>
      </c>
      <c r="J17" s="130">
        <f t="shared" si="0"/>
        <v>92.46</v>
      </c>
    </row>
    <row r="18" spans="1:12" ht="33.75" x14ac:dyDescent="0.2">
      <c r="A18" s="60" t="s">
        <v>204</v>
      </c>
      <c r="B18" s="61" t="s">
        <v>0</v>
      </c>
      <c r="C18" s="61" t="s">
        <v>209</v>
      </c>
      <c r="D18" s="61" t="s">
        <v>193</v>
      </c>
      <c r="E18" s="4" t="s">
        <v>7</v>
      </c>
      <c r="F18" s="4" t="s">
        <v>158</v>
      </c>
      <c r="G18" s="114" t="s">
        <v>210</v>
      </c>
      <c r="H18" s="128">
        <v>161.78695999999999</v>
      </c>
      <c r="I18" s="131">
        <v>151.51148000000001</v>
      </c>
      <c r="J18" s="130">
        <f t="shared" si="0"/>
        <v>93.65</v>
      </c>
    </row>
    <row r="19" spans="1:12" ht="33.75" x14ac:dyDescent="0.2">
      <c r="A19" s="60" t="s">
        <v>204</v>
      </c>
      <c r="B19" s="61" t="s">
        <v>0</v>
      </c>
      <c r="C19" s="61" t="s">
        <v>211</v>
      </c>
      <c r="D19" s="61" t="s">
        <v>193</v>
      </c>
      <c r="E19" s="4" t="s">
        <v>7</v>
      </c>
      <c r="F19" s="4" t="s">
        <v>158</v>
      </c>
      <c r="G19" s="115" t="s">
        <v>212</v>
      </c>
      <c r="H19" s="128">
        <v>2.5543300000000002</v>
      </c>
      <c r="I19" s="131">
        <v>-9.8911599999999993</v>
      </c>
      <c r="J19" s="130">
        <f t="shared" si="0"/>
        <v>-387.23</v>
      </c>
    </row>
    <row r="20" spans="1:12" x14ac:dyDescent="0.2">
      <c r="A20" s="60" t="s">
        <v>157</v>
      </c>
      <c r="B20" s="61" t="s">
        <v>196</v>
      </c>
      <c r="C20" s="61" t="s">
        <v>16</v>
      </c>
      <c r="D20" s="61" t="s">
        <v>15</v>
      </c>
      <c r="E20" s="4" t="s">
        <v>7</v>
      </c>
      <c r="F20" s="4" t="s">
        <v>17</v>
      </c>
      <c r="G20" s="47" t="s">
        <v>174</v>
      </c>
      <c r="H20" s="126">
        <f>SUM(H21:H21)</f>
        <v>0</v>
      </c>
      <c r="I20" s="132">
        <f>SUM(I21:I21)</f>
        <v>0</v>
      </c>
      <c r="J20" s="125">
        <v>0</v>
      </c>
    </row>
    <row r="21" spans="1:12" x14ac:dyDescent="0.2">
      <c r="A21" s="60" t="s">
        <v>157</v>
      </c>
      <c r="B21" s="61" t="s">
        <v>196</v>
      </c>
      <c r="C21" s="61" t="s">
        <v>169</v>
      </c>
      <c r="D21" s="61" t="s">
        <v>193</v>
      </c>
      <c r="E21" s="4" t="s">
        <v>114</v>
      </c>
      <c r="F21" s="4" t="s">
        <v>158</v>
      </c>
      <c r="G21" s="48" t="s">
        <v>73</v>
      </c>
      <c r="H21" s="128">
        <f>Пр1!H17</f>
        <v>0</v>
      </c>
      <c r="I21" s="131">
        <f>Пр1!I17</f>
        <v>0</v>
      </c>
      <c r="J21" s="130">
        <v>0</v>
      </c>
      <c r="L21" s="111"/>
    </row>
    <row r="22" spans="1:12" x14ac:dyDescent="0.2">
      <c r="A22" s="60" t="s">
        <v>157</v>
      </c>
      <c r="B22" s="61" t="s">
        <v>5</v>
      </c>
      <c r="C22" s="61" t="s">
        <v>16</v>
      </c>
      <c r="D22" s="61" t="s">
        <v>15</v>
      </c>
      <c r="E22" s="4" t="s">
        <v>7</v>
      </c>
      <c r="F22" s="4" t="s">
        <v>17</v>
      </c>
      <c r="G22" s="47" t="s">
        <v>175</v>
      </c>
      <c r="H22" s="126">
        <f>SUM(H23:H23:H25)</f>
        <v>2</v>
      </c>
      <c r="I22" s="132">
        <f>SUM(I23:I25)</f>
        <v>100.73099999999999</v>
      </c>
      <c r="J22" s="125">
        <f t="shared" si="0"/>
        <v>5036.55</v>
      </c>
    </row>
    <row r="23" spans="1:12" ht="33.75" x14ac:dyDescent="0.2">
      <c r="A23" s="60" t="s">
        <v>157</v>
      </c>
      <c r="B23" s="61" t="s">
        <v>5</v>
      </c>
      <c r="C23" s="61" t="s">
        <v>34</v>
      </c>
      <c r="D23" s="61" t="s">
        <v>25</v>
      </c>
      <c r="E23" s="4" t="s">
        <v>114</v>
      </c>
      <c r="F23" s="4" t="s">
        <v>158</v>
      </c>
      <c r="G23" s="48" t="s">
        <v>35</v>
      </c>
      <c r="H23" s="128">
        <f>Пр1!H19</f>
        <v>1</v>
      </c>
      <c r="I23" s="131">
        <f>Пр1!I19</f>
        <v>0</v>
      </c>
      <c r="J23" s="130">
        <f t="shared" si="0"/>
        <v>0</v>
      </c>
    </row>
    <row r="24" spans="1:12" ht="42.75" customHeight="1" x14ac:dyDescent="0.2">
      <c r="A24" s="60" t="s">
        <v>157</v>
      </c>
      <c r="B24" s="61" t="s">
        <v>5</v>
      </c>
      <c r="C24" s="61" t="s">
        <v>74</v>
      </c>
      <c r="D24" s="61" t="s">
        <v>25</v>
      </c>
      <c r="E24" s="4" t="s">
        <v>112</v>
      </c>
      <c r="F24" s="4" t="s">
        <v>158</v>
      </c>
      <c r="G24" s="110" t="s">
        <v>75</v>
      </c>
      <c r="H24" s="128">
        <f>Пр1!H20</f>
        <v>1</v>
      </c>
      <c r="I24" s="131">
        <f>Пр1!I20</f>
        <v>100.73099999999999</v>
      </c>
      <c r="J24" s="130">
        <f t="shared" si="0"/>
        <v>10073.1</v>
      </c>
    </row>
    <row r="25" spans="1:12" ht="56.25" x14ac:dyDescent="0.2">
      <c r="A25" s="60" t="s">
        <v>157</v>
      </c>
      <c r="B25" s="61" t="s">
        <v>5</v>
      </c>
      <c r="C25" s="61" t="s">
        <v>132</v>
      </c>
      <c r="D25" s="61" t="s">
        <v>25</v>
      </c>
      <c r="E25" s="4" t="s">
        <v>112</v>
      </c>
      <c r="F25" s="4" t="s">
        <v>158</v>
      </c>
      <c r="G25" s="114" t="s">
        <v>133</v>
      </c>
      <c r="H25" s="128">
        <v>0</v>
      </c>
      <c r="I25" s="131">
        <v>0</v>
      </c>
      <c r="J25" s="130">
        <v>0</v>
      </c>
      <c r="L25" s="111"/>
    </row>
    <row r="26" spans="1:12" x14ac:dyDescent="0.2">
      <c r="A26" s="60" t="s">
        <v>157</v>
      </c>
      <c r="B26" s="61" t="s">
        <v>195</v>
      </c>
      <c r="C26" s="61" t="s">
        <v>16</v>
      </c>
      <c r="D26" s="61" t="s">
        <v>25</v>
      </c>
      <c r="E26" s="4" t="s">
        <v>7</v>
      </c>
      <c r="F26" s="4" t="s">
        <v>17</v>
      </c>
      <c r="G26" s="47" t="s">
        <v>176</v>
      </c>
      <c r="H26" s="133">
        <f>H31</f>
        <v>20</v>
      </c>
      <c r="I26" s="133">
        <f>I31</f>
        <v>17.27</v>
      </c>
      <c r="J26" s="125">
        <f t="shared" ref="J26:J31" si="1">I26/H26%</f>
        <v>86.35</v>
      </c>
    </row>
    <row r="27" spans="1:12" ht="24" hidden="1" x14ac:dyDescent="0.2">
      <c r="A27" s="45" t="s">
        <v>157</v>
      </c>
      <c r="B27" s="45" t="s">
        <v>198</v>
      </c>
      <c r="C27" s="45" t="s">
        <v>16</v>
      </c>
      <c r="D27" s="45" t="s">
        <v>15</v>
      </c>
      <c r="E27" s="45" t="s">
        <v>7</v>
      </c>
      <c r="F27" s="45" t="s">
        <v>17</v>
      </c>
      <c r="G27" s="49" t="s">
        <v>177</v>
      </c>
      <c r="H27" s="134">
        <f>SUM(H28:H30)</f>
        <v>0</v>
      </c>
      <c r="I27" s="129"/>
      <c r="J27" s="135" t="e">
        <f t="shared" si="1"/>
        <v>#DIV/0!</v>
      </c>
    </row>
    <row r="28" spans="1:12" ht="36" hidden="1" x14ac:dyDescent="0.2">
      <c r="A28" s="45" t="s">
        <v>157</v>
      </c>
      <c r="B28" s="45" t="s">
        <v>198</v>
      </c>
      <c r="C28" s="45" t="s">
        <v>14</v>
      </c>
      <c r="D28" s="45" t="s">
        <v>15</v>
      </c>
      <c r="E28" s="45" t="s">
        <v>7</v>
      </c>
      <c r="F28" s="45" t="s">
        <v>158</v>
      </c>
      <c r="G28" s="50" t="s">
        <v>178</v>
      </c>
      <c r="H28" s="124"/>
      <c r="I28" s="129"/>
      <c r="J28" s="135" t="e">
        <f t="shared" si="1"/>
        <v>#DIV/0!</v>
      </c>
    </row>
    <row r="29" spans="1:12" hidden="1" x14ac:dyDescent="0.2">
      <c r="A29" s="45" t="s">
        <v>157</v>
      </c>
      <c r="B29" s="45" t="s">
        <v>198</v>
      </c>
      <c r="C29" s="45" t="s">
        <v>161</v>
      </c>
      <c r="D29" s="45" t="s">
        <v>15</v>
      </c>
      <c r="E29" s="45" t="s">
        <v>7</v>
      </c>
      <c r="F29" s="45" t="s">
        <v>158</v>
      </c>
      <c r="G29" s="51" t="s">
        <v>175</v>
      </c>
      <c r="H29" s="124"/>
      <c r="I29" s="129"/>
      <c r="J29" s="135" t="e">
        <f t="shared" si="1"/>
        <v>#DIV/0!</v>
      </c>
    </row>
    <row r="30" spans="1:12" ht="24" hidden="1" x14ac:dyDescent="0.2">
      <c r="A30" s="45" t="s">
        <v>157</v>
      </c>
      <c r="B30" s="45" t="s">
        <v>198</v>
      </c>
      <c r="C30" s="45" t="s">
        <v>160</v>
      </c>
      <c r="D30" s="45" t="s">
        <v>197</v>
      </c>
      <c r="E30" s="45" t="s">
        <v>7</v>
      </c>
      <c r="F30" s="45" t="s">
        <v>158</v>
      </c>
      <c r="G30" s="50" t="s">
        <v>151</v>
      </c>
      <c r="H30" s="124"/>
      <c r="I30" s="129"/>
      <c r="J30" s="135" t="e">
        <f t="shared" si="1"/>
        <v>#DIV/0!</v>
      </c>
    </row>
    <row r="31" spans="1:12" ht="45" x14ac:dyDescent="0.2">
      <c r="A31" s="60" t="s">
        <v>157</v>
      </c>
      <c r="B31" s="61" t="s">
        <v>195</v>
      </c>
      <c r="C31" s="61" t="s">
        <v>76</v>
      </c>
      <c r="D31" s="61" t="s">
        <v>193</v>
      </c>
      <c r="E31" s="4" t="s">
        <v>33</v>
      </c>
      <c r="F31" s="4" t="s">
        <v>158</v>
      </c>
      <c r="G31" s="48" t="s">
        <v>77</v>
      </c>
      <c r="H31" s="136">
        <f>Пр1!H21</f>
        <v>20</v>
      </c>
      <c r="I31" s="143">
        <f>Пр1!I21</f>
        <v>17.27</v>
      </c>
      <c r="J31" s="130">
        <f t="shared" si="1"/>
        <v>86.35</v>
      </c>
    </row>
    <row r="32" spans="1:12" ht="24" hidden="1" x14ac:dyDescent="0.2">
      <c r="A32" s="60" t="s">
        <v>157</v>
      </c>
      <c r="B32" s="61" t="s">
        <v>198</v>
      </c>
      <c r="C32" s="61" t="s">
        <v>16</v>
      </c>
      <c r="D32" s="62" t="s">
        <v>15</v>
      </c>
      <c r="E32" s="61" t="s">
        <v>7</v>
      </c>
      <c r="F32" s="62" t="s">
        <v>17</v>
      </c>
      <c r="G32" s="52" t="s">
        <v>47</v>
      </c>
      <c r="H32" s="134">
        <f>H33</f>
        <v>0</v>
      </c>
      <c r="I32" s="137">
        <f>I33</f>
        <v>0</v>
      </c>
      <c r="J32" s="130"/>
    </row>
    <row r="33" spans="1:12" hidden="1" x14ac:dyDescent="0.2">
      <c r="A33" s="60" t="s">
        <v>157</v>
      </c>
      <c r="B33" s="61" t="s">
        <v>198</v>
      </c>
      <c r="C33" s="61" t="s">
        <v>48</v>
      </c>
      <c r="D33" s="62" t="s">
        <v>197</v>
      </c>
      <c r="E33" s="61" t="s">
        <v>32</v>
      </c>
      <c r="F33" s="62" t="s">
        <v>158</v>
      </c>
      <c r="G33" s="48" t="s">
        <v>49</v>
      </c>
      <c r="H33" s="136"/>
      <c r="I33" s="129"/>
      <c r="J33" s="130"/>
    </row>
    <row r="34" spans="1:12" ht="24" x14ac:dyDescent="0.2">
      <c r="A34" s="60" t="s">
        <v>157</v>
      </c>
      <c r="B34" s="61" t="s">
        <v>162</v>
      </c>
      <c r="C34" s="61" t="s">
        <v>16</v>
      </c>
      <c r="D34" s="61" t="s">
        <v>25</v>
      </c>
      <c r="E34" s="4" t="s">
        <v>7</v>
      </c>
      <c r="F34" s="62" t="s">
        <v>17</v>
      </c>
      <c r="G34" s="49" t="s">
        <v>179</v>
      </c>
      <c r="H34" s="134">
        <f>SUM(H35:H38)</f>
        <v>2</v>
      </c>
      <c r="I34" s="137">
        <f>SUM(I35:I38)</f>
        <v>91.666650000000004</v>
      </c>
      <c r="J34" s="127">
        <v>0</v>
      </c>
    </row>
    <row r="35" spans="1:12" ht="56.25" x14ac:dyDescent="0.2">
      <c r="A35" s="60" t="s">
        <v>157</v>
      </c>
      <c r="B35" s="61" t="s">
        <v>162</v>
      </c>
      <c r="C35" s="61" t="s">
        <v>116</v>
      </c>
      <c r="D35" s="61" t="s">
        <v>25</v>
      </c>
      <c r="E35" s="4" t="s">
        <v>7</v>
      </c>
      <c r="F35" s="62" t="s">
        <v>164</v>
      </c>
      <c r="G35" s="48" t="s">
        <v>117</v>
      </c>
      <c r="H35" s="136">
        <f>Пр1!H30</f>
        <v>0</v>
      </c>
      <c r="I35" s="129">
        <f>Пр1!I30</f>
        <v>0</v>
      </c>
      <c r="J35" s="130">
        <v>0</v>
      </c>
      <c r="L35" s="111"/>
    </row>
    <row r="36" spans="1:12" ht="45" hidden="1" x14ac:dyDescent="0.2">
      <c r="A36" s="60" t="s">
        <v>157</v>
      </c>
      <c r="B36" s="61" t="s">
        <v>162</v>
      </c>
      <c r="C36" s="61" t="s">
        <v>135</v>
      </c>
      <c r="D36" s="61" t="s">
        <v>196</v>
      </c>
      <c r="E36" s="61" t="s">
        <v>7</v>
      </c>
      <c r="F36" s="62" t="s">
        <v>164</v>
      </c>
      <c r="G36" s="48" t="s">
        <v>39</v>
      </c>
      <c r="H36" s="136"/>
      <c r="I36" s="129"/>
      <c r="J36" s="130" t="e">
        <f>I36/H36%</f>
        <v>#DIV/0!</v>
      </c>
    </row>
    <row r="37" spans="1:12" ht="45" x14ac:dyDescent="0.2">
      <c r="A37" s="60" t="s">
        <v>157</v>
      </c>
      <c r="B37" s="61" t="s">
        <v>162</v>
      </c>
      <c r="C37" s="61" t="s">
        <v>134</v>
      </c>
      <c r="D37" s="61" t="s">
        <v>25</v>
      </c>
      <c r="E37" s="4" t="s">
        <v>7</v>
      </c>
      <c r="F37" s="62" t="s">
        <v>164</v>
      </c>
      <c r="G37" s="48" t="s">
        <v>118</v>
      </c>
      <c r="H37" s="136">
        <f>Пр1!H29</f>
        <v>1</v>
      </c>
      <c r="I37" s="143">
        <f>Пр1!I29</f>
        <v>0</v>
      </c>
      <c r="J37" s="130">
        <v>0</v>
      </c>
    </row>
    <row r="38" spans="1:12" ht="45" x14ac:dyDescent="0.2">
      <c r="A38" s="60" t="s">
        <v>157</v>
      </c>
      <c r="B38" s="61" t="s">
        <v>162</v>
      </c>
      <c r="C38" s="61" t="s">
        <v>40</v>
      </c>
      <c r="D38" s="61" t="s">
        <v>25</v>
      </c>
      <c r="E38" s="4" t="s">
        <v>7</v>
      </c>
      <c r="F38" s="62" t="s">
        <v>164</v>
      </c>
      <c r="G38" s="48" t="s">
        <v>41</v>
      </c>
      <c r="H38" s="136">
        <f>Пр1!H31</f>
        <v>1</v>
      </c>
      <c r="I38" s="129">
        <v>91.666650000000004</v>
      </c>
      <c r="J38" s="138">
        <v>0</v>
      </c>
    </row>
    <row r="39" spans="1:12" ht="24" x14ac:dyDescent="0.2">
      <c r="A39" s="60" t="s">
        <v>157</v>
      </c>
      <c r="B39" s="61" t="s">
        <v>166</v>
      </c>
      <c r="C39" s="61" t="s">
        <v>16</v>
      </c>
      <c r="D39" s="61" t="s">
        <v>25</v>
      </c>
      <c r="E39" s="4" t="s">
        <v>7</v>
      </c>
      <c r="F39" s="62" t="s">
        <v>17</v>
      </c>
      <c r="G39" s="49" t="s">
        <v>180</v>
      </c>
      <c r="H39" s="134">
        <f>H40</f>
        <v>0</v>
      </c>
      <c r="I39" s="133">
        <f>I40</f>
        <v>0</v>
      </c>
      <c r="J39" s="139" t="e">
        <f>I39/H39%</f>
        <v>#DIV/0!</v>
      </c>
    </row>
    <row r="40" spans="1:12" ht="24" customHeight="1" x14ac:dyDescent="0.2">
      <c r="A40" s="60" t="s">
        <v>157</v>
      </c>
      <c r="B40" s="61" t="s">
        <v>166</v>
      </c>
      <c r="C40" s="61" t="s">
        <v>78</v>
      </c>
      <c r="D40" s="61" t="s">
        <v>25</v>
      </c>
      <c r="E40" s="4" t="s">
        <v>7</v>
      </c>
      <c r="F40" s="62" t="s">
        <v>147</v>
      </c>
      <c r="G40" s="76" t="s">
        <v>79</v>
      </c>
      <c r="H40" s="136">
        <f>Пр1!H34</f>
        <v>0</v>
      </c>
      <c r="I40" s="131">
        <f>Пр1!I34</f>
        <v>0</v>
      </c>
      <c r="J40" s="138">
        <v>0</v>
      </c>
    </row>
    <row r="41" spans="1:12" x14ac:dyDescent="0.2">
      <c r="A41" s="60" t="s">
        <v>157</v>
      </c>
      <c r="B41" s="61" t="s">
        <v>167</v>
      </c>
      <c r="C41" s="61" t="s">
        <v>16</v>
      </c>
      <c r="D41" s="61" t="s">
        <v>25</v>
      </c>
      <c r="E41" s="4" t="s">
        <v>7</v>
      </c>
      <c r="F41" s="62" t="s">
        <v>17</v>
      </c>
      <c r="G41" s="47" t="s">
        <v>2</v>
      </c>
      <c r="H41" s="134">
        <f>H42</f>
        <v>0</v>
      </c>
      <c r="I41" s="134">
        <f>I42</f>
        <v>0</v>
      </c>
      <c r="J41" s="127">
        <v>0</v>
      </c>
    </row>
    <row r="42" spans="1:12" ht="22.5" x14ac:dyDescent="0.2">
      <c r="A42" s="60" t="s">
        <v>157</v>
      </c>
      <c r="B42" s="61" t="s">
        <v>167</v>
      </c>
      <c r="C42" s="61" t="s">
        <v>42</v>
      </c>
      <c r="D42" s="61" t="s">
        <v>25</v>
      </c>
      <c r="E42" s="4" t="s">
        <v>7</v>
      </c>
      <c r="F42" s="62" t="s">
        <v>36</v>
      </c>
      <c r="G42" s="76" t="s">
        <v>43</v>
      </c>
      <c r="H42" s="136">
        <v>0</v>
      </c>
      <c r="I42" s="136">
        <v>0</v>
      </c>
      <c r="J42" s="130">
        <v>0</v>
      </c>
    </row>
    <row r="43" spans="1:12" x14ac:dyDescent="0.2">
      <c r="A43" s="60" t="s">
        <v>157</v>
      </c>
      <c r="B43" s="61" t="s">
        <v>168</v>
      </c>
      <c r="C43" s="61" t="s">
        <v>16</v>
      </c>
      <c r="D43" s="61" t="s">
        <v>25</v>
      </c>
      <c r="E43" s="4" t="s">
        <v>7</v>
      </c>
      <c r="F43" s="62" t="s">
        <v>17</v>
      </c>
      <c r="G43" s="47" t="s">
        <v>181</v>
      </c>
      <c r="H43" s="133">
        <f>H44</f>
        <v>6</v>
      </c>
      <c r="I43" s="133">
        <f>I44</f>
        <v>1.5</v>
      </c>
      <c r="J43" s="125">
        <f>I43/H43%</f>
        <v>25</v>
      </c>
    </row>
    <row r="44" spans="1:12" ht="22.5" x14ac:dyDescent="0.2">
      <c r="A44" s="60" t="s">
        <v>157</v>
      </c>
      <c r="B44" s="61" t="s">
        <v>168</v>
      </c>
      <c r="C44" s="61" t="s">
        <v>37</v>
      </c>
      <c r="D44" s="61" t="s">
        <v>25</v>
      </c>
      <c r="E44" s="4" t="s">
        <v>7</v>
      </c>
      <c r="F44" s="62" t="s">
        <v>36</v>
      </c>
      <c r="G44" s="76" t="s">
        <v>38</v>
      </c>
      <c r="H44" s="136">
        <f>Пр1!H36</f>
        <v>6</v>
      </c>
      <c r="I44" s="131">
        <f>Пр1!I36</f>
        <v>1.5</v>
      </c>
      <c r="J44" s="130">
        <f>I44/H44%</f>
        <v>25</v>
      </c>
    </row>
    <row r="45" spans="1:12" ht="24" hidden="1" x14ac:dyDescent="0.2">
      <c r="A45" s="60" t="s">
        <v>157</v>
      </c>
      <c r="B45" s="61" t="s">
        <v>50</v>
      </c>
      <c r="C45" s="61" t="s">
        <v>18</v>
      </c>
      <c r="D45" s="61" t="s">
        <v>196</v>
      </c>
      <c r="E45" s="61" t="s">
        <v>7</v>
      </c>
      <c r="F45" s="62" t="s">
        <v>51</v>
      </c>
      <c r="G45" s="49" t="s">
        <v>52</v>
      </c>
      <c r="H45" s="134"/>
      <c r="I45" s="133"/>
      <c r="J45" s="130"/>
    </row>
    <row r="46" spans="1:12" ht="38.25" hidden="1" customHeight="1" x14ac:dyDescent="0.2">
      <c r="A46" s="60" t="s">
        <v>157</v>
      </c>
      <c r="B46" s="61" t="s">
        <v>53</v>
      </c>
      <c r="C46" s="61" t="s">
        <v>54</v>
      </c>
      <c r="D46" s="61" t="s">
        <v>196</v>
      </c>
      <c r="E46" s="61" t="s">
        <v>7</v>
      </c>
      <c r="F46" s="62" t="s">
        <v>143</v>
      </c>
      <c r="G46" s="49" t="s">
        <v>55</v>
      </c>
      <c r="H46" s="134"/>
      <c r="I46" s="133"/>
      <c r="J46" s="130"/>
    </row>
    <row r="47" spans="1:12" ht="36" hidden="1" x14ac:dyDescent="0.2">
      <c r="A47" s="60" t="s">
        <v>157</v>
      </c>
      <c r="B47" s="61" t="s">
        <v>56</v>
      </c>
      <c r="C47" s="61" t="s">
        <v>163</v>
      </c>
      <c r="D47" s="61" t="s">
        <v>196</v>
      </c>
      <c r="E47" s="61" t="s">
        <v>7</v>
      </c>
      <c r="F47" s="62" t="s">
        <v>143</v>
      </c>
      <c r="G47" s="49" t="s">
        <v>57</v>
      </c>
      <c r="H47" s="134"/>
      <c r="I47" s="133"/>
      <c r="J47" s="130"/>
    </row>
    <row r="48" spans="1:12" ht="24" x14ac:dyDescent="0.2">
      <c r="A48" s="60" t="s">
        <v>157</v>
      </c>
      <c r="B48" s="61" t="s">
        <v>50</v>
      </c>
      <c r="C48" s="61" t="s">
        <v>18</v>
      </c>
      <c r="D48" s="61" t="s">
        <v>15</v>
      </c>
      <c r="E48" s="61" t="s">
        <v>7</v>
      </c>
      <c r="F48" s="62" t="s">
        <v>17</v>
      </c>
      <c r="G48" s="156" t="s">
        <v>289</v>
      </c>
      <c r="H48" s="134">
        <v>0</v>
      </c>
      <c r="I48" s="133">
        <f>Пр1!I40</f>
        <v>0</v>
      </c>
      <c r="J48" s="130"/>
    </row>
    <row r="49" spans="1:13" ht="15" x14ac:dyDescent="0.2">
      <c r="A49" s="60" t="s">
        <v>6</v>
      </c>
      <c r="B49" s="61" t="s">
        <v>15</v>
      </c>
      <c r="C49" s="61" t="s">
        <v>16</v>
      </c>
      <c r="D49" s="61" t="s">
        <v>15</v>
      </c>
      <c r="E49" s="4" t="s">
        <v>7</v>
      </c>
      <c r="F49" s="62" t="s">
        <v>17</v>
      </c>
      <c r="G49" s="53" t="s">
        <v>142</v>
      </c>
      <c r="H49" s="124">
        <f>H50</f>
        <v>13293.38624</v>
      </c>
      <c r="I49" s="124">
        <f>I50</f>
        <v>12337.594580000001</v>
      </c>
      <c r="J49" s="125">
        <f t="shared" ref="J49:J55" si="2">I49/H49%</f>
        <v>92.81</v>
      </c>
    </row>
    <row r="50" spans="1:13" ht="36" x14ac:dyDescent="0.2">
      <c r="A50" s="60" t="s">
        <v>6</v>
      </c>
      <c r="B50" s="61" t="s">
        <v>197</v>
      </c>
      <c r="C50" s="61" t="s">
        <v>16</v>
      </c>
      <c r="D50" s="61" t="s">
        <v>15</v>
      </c>
      <c r="E50" s="4" t="s">
        <v>7</v>
      </c>
      <c r="F50" s="62" t="s">
        <v>17</v>
      </c>
      <c r="G50" s="54" t="s">
        <v>182</v>
      </c>
      <c r="H50" s="140">
        <f>SUM(H51,H55,H57,)+H65</f>
        <v>13293.38624</v>
      </c>
      <c r="I50" s="140">
        <f>SUM(I51,I55,I57,)+I65</f>
        <v>12337.594580000001</v>
      </c>
      <c r="J50" s="125">
        <f t="shared" si="2"/>
        <v>92.81</v>
      </c>
    </row>
    <row r="51" spans="1:13" ht="24" x14ac:dyDescent="0.2">
      <c r="A51" s="60" t="s">
        <v>6</v>
      </c>
      <c r="B51" s="61" t="s">
        <v>197</v>
      </c>
      <c r="C51" s="61" t="s">
        <v>14</v>
      </c>
      <c r="D51" s="63" t="s">
        <v>15</v>
      </c>
      <c r="E51" s="4" t="s">
        <v>7</v>
      </c>
      <c r="F51" s="62" t="s">
        <v>143</v>
      </c>
      <c r="G51" s="54" t="s">
        <v>70</v>
      </c>
      <c r="H51" s="141">
        <f>H52+H54</f>
        <v>12682.722239999999</v>
      </c>
      <c r="I51" s="141">
        <f>I52+I54</f>
        <v>11726.93058</v>
      </c>
      <c r="J51" s="125">
        <f t="shared" si="2"/>
        <v>92.46</v>
      </c>
    </row>
    <row r="52" spans="1:13" ht="22.5" customHeight="1" x14ac:dyDescent="0.2">
      <c r="A52" s="116" t="s">
        <v>6</v>
      </c>
      <c r="B52" s="116" t="s">
        <v>197</v>
      </c>
      <c r="C52" s="116" t="s">
        <v>12</v>
      </c>
      <c r="D52" s="116" t="s">
        <v>25</v>
      </c>
      <c r="E52" s="116" t="s">
        <v>7</v>
      </c>
      <c r="F52" s="116" t="s">
        <v>143</v>
      </c>
      <c r="G52" s="115" t="s">
        <v>148</v>
      </c>
      <c r="H52" s="142">
        <f>Пр1!H44</f>
        <v>12385.2</v>
      </c>
      <c r="I52" s="143">
        <f>Пр1!I44</f>
        <v>11429.40834</v>
      </c>
      <c r="J52" s="130">
        <f t="shared" si="2"/>
        <v>92.28</v>
      </c>
      <c r="L52" s="111"/>
      <c r="M52" s="111"/>
    </row>
    <row r="53" spans="1:13" ht="22.5" hidden="1" x14ac:dyDescent="0.2">
      <c r="A53" s="45" t="s">
        <v>1</v>
      </c>
      <c r="B53" s="45" t="s">
        <v>6</v>
      </c>
      <c r="C53" s="45" t="s">
        <v>197</v>
      </c>
      <c r="D53" s="56" t="s">
        <v>13</v>
      </c>
      <c r="E53" s="45" t="s">
        <v>196</v>
      </c>
      <c r="F53" s="45" t="s">
        <v>7</v>
      </c>
      <c r="G53" s="48" t="s">
        <v>71</v>
      </c>
      <c r="H53" s="144"/>
      <c r="I53" s="145"/>
      <c r="J53" s="130" t="e">
        <f t="shared" si="2"/>
        <v>#DIV/0!</v>
      </c>
    </row>
    <row r="54" spans="1:13" ht="22.5" x14ac:dyDescent="0.2">
      <c r="A54" s="60" t="s">
        <v>6</v>
      </c>
      <c r="B54" s="61" t="s">
        <v>197</v>
      </c>
      <c r="C54" s="61" t="s">
        <v>13</v>
      </c>
      <c r="D54" s="63" t="s">
        <v>25</v>
      </c>
      <c r="E54" s="4" t="s">
        <v>7</v>
      </c>
      <c r="F54" s="62" t="s">
        <v>143</v>
      </c>
      <c r="G54" s="48" t="s">
        <v>80</v>
      </c>
      <c r="H54" s="144">
        <f>Пр1!H45</f>
        <v>297.52224000000001</v>
      </c>
      <c r="I54" s="145">
        <f>Пр1!I45</f>
        <v>297.52224000000001</v>
      </c>
      <c r="J54" s="130">
        <f t="shared" si="2"/>
        <v>100</v>
      </c>
    </row>
    <row r="55" spans="1:13" ht="24" x14ac:dyDescent="0.2">
      <c r="A55" s="57" t="s">
        <v>6</v>
      </c>
      <c r="B55" s="58" t="s">
        <v>197</v>
      </c>
      <c r="C55" s="58" t="s">
        <v>159</v>
      </c>
      <c r="D55" s="64" t="s">
        <v>15</v>
      </c>
      <c r="E55" s="5" t="s">
        <v>7</v>
      </c>
      <c r="F55" s="59" t="s">
        <v>143</v>
      </c>
      <c r="G55" s="49" t="s">
        <v>144</v>
      </c>
      <c r="H55" s="141">
        <f>SUM(H56:H56)</f>
        <v>410.64</v>
      </c>
      <c r="I55" s="141">
        <f>SUM(I56:I56)</f>
        <v>410.64</v>
      </c>
      <c r="J55" s="125">
        <f t="shared" si="2"/>
        <v>100</v>
      </c>
    </row>
    <row r="56" spans="1:13" ht="36" customHeight="1" x14ac:dyDescent="0.2">
      <c r="A56" s="60" t="s">
        <v>6</v>
      </c>
      <c r="B56" s="61" t="s">
        <v>197</v>
      </c>
      <c r="C56" s="61" t="s">
        <v>11</v>
      </c>
      <c r="D56" s="63" t="s">
        <v>25</v>
      </c>
      <c r="E56" s="4" t="s">
        <v>7</v>
      </c>
      <c r="F56" s="62" t="s">
        <v>143</v>
      </c>
      <c r="G56" s="122" t="s">
        <v>201</v>
      </c>
      <c r="H56" s="142">
        <f>Пр1!H47</f>
        <v>410.64</v>
      </c>
      <c r="I56" s="131">
        <f>Пр1!I47</f>
        <v>410.64</v>
      </c>
      <c r="J56" s="130">
        <f t="shared" ref="J56:J61" si="3">I56/H56%</f>
        <v>100</v>
      </c>
      <c r="L56" s="6"/>
    </row>
    <row r="57" spans="1:13" ht="24" x14ac:dyDescent="0.2">
      <c r="A57" s="65" t="s">
        <v>6</v>
      </c>
      <c r="B57" s="66" t="s">
        <v>197</v>
      </c>
      <c r="C57" s="66" t="s">
        <v>169</v>
      </c>
      <c r="D57" s="66" t="s">
        <v>25</v>
      </c>
      <c r="E57" s="112" t="s">
        <v>7</v>
      </c>
      <c r="F57" s="67">
        <v>151</v>
      </c>
      <c r="G57" s="54" t="s">
        <v>136</v>
      </c>
      <c r="H57" s="146">
        <f>H58+H62</f>
        <v>166.92400000000001</v>
      </c>
      <c r="I57" s="146">
        <f>I58+I62</f>
        <v>166.92400000000001</v>
      </c>
      <c r="J57" s="125">
        <f t="shared" si="3"/>
        <v>100</v>
      </c>
      <c r="L57" s="375"/>
    </row>
    <row r="58" spans="1:13" x14ac:dyDescent="0.2">
      <c r="A58" s="65" t="s">
        <v>6</v>
      </c>
      <c r="B58" s="66" t="s">
        <v>197</v>
      </c>
      <c r="C58" s="66" t="s">
        <v>169</v>
      </c>
      <c r="D58" s="66" t="s">
        <v>25</v>
      </c>
      <c r="E58" s="112" t="s">
        <v>7</v>
      </c>
      <c r="F58" s="67">
        <v>151</v>
      </c>
      <c r="G58" s="55" t="s">
        <v>145</v>
      </c>
      <c r="H58" s="126">
        <f>SUM(H60:H61)</f>
        <v>146.68299999999999</v>
      </c>
      <c r="I58" s="126">
        <f>SUM(I60:I61)</f>
        <v>146.68299999999999</v>
      </c>
      <c r="J58" s="125">
        <f t="shared" si="3"/>
        <v>100</v>
      </c>
      <c r="L58" s="6"/>
    </row>
    <row r="59" spans="1:13" hidden="1" x14ac:dyDescent="0.2">
      <c r="A59" s="45"/>
      <c r="B59" s="45"/>
      <c r="C59" s="45"/>
      <c r="D59" s="45"/>
      <c r="E59" s="4"/>
      <c r="F59" s="45"/>
      <c r="G59" s="48"/>
      <c r="H59" s="144"/>
      <c r="I59" s="147"/>
      <c r="J59" s="135" t="e">
        <f t="shared" si="3"/>
        <v>#DIV/0!</v>
      </c>
      <c r="L59" s="6"/>
    </row>
    <row r="60" spans="1:13" ht="22.5" x14ac:dyDescent="0.2">
      <c r="A60" s="60" t="s">
        <v>6</v>
      </c>
      <c r="B60" s="61" t="s">
        <v>197</v>
      </c>
      <c r="C60" s="61" t="s">
        <v>8</v>
      </c>
      <c r="D60" s="63" t="s">
        <v>25</v>
      </c>
      <c r="E60" s="4" t="s">
        <v>7</v>
      </c>
      <c r="F60" s="62" t="s">
        <v>143</v>
      </c>
      <c r="G60" s="109" t="s">
        <v>30</v>
      </c>
      <c r="H60" s="148">
        <f>Пр1!H51</f>
        <v>13.532999999999999</v>
      </c>
      <c r="I60" s="149">
        <f>Пр1!I51</f>
        <v>13.532999999999999</v>
      </c>
      <c r="J60" s="130">
        <f t="shared" si="3"/>
        <v>100</v>
      </c>
      <c r="L60" s="6"/>
    </row>
    <row r="61" spans="1:13" ht="33.75" x14ac:dyDescent="0.2">
      <c r="A61" s="60" t="s">
        <v>6</v>
      </c>
      <c r="B61" s="61" t="s">
        <v>197</v>
      </c>
      <c r="C61" s="61" t="s">
        <v>9</v>
      </c>
      <c r="D61" s="63" t="s">
        <v>25</v>
      </c>
      <c r="E61" s="4" t="s">
        <v>7</v>
      </c>
      <c r="F61" s="62" t="s">
        <v>143</v>
      </c>
      <c r="G61" s="109" t="s">
        <v>72</v>
      </c>
      <c r="H61" s="148">
        <f>Пр1!H52</f>
        <v>133.15</v>
      </c>
      <c r="I61" s="149">
        <f>Пр1!I52</f>
        <v>133.15</v>
      </c>
      <c r="J61" s="130">
        <f t="shared" si="3"/>
        <v>100</v>
      </c>
      <c r="L61" s="6"/>
    </row>
    <row r="62" spans="1:13" x14ac:dyDescent="0.2">
      <c r="A62" s="65" t="s">
        <v>6</v>
      </c>
      <c r="B62" s="66" t="s">
        <v>197</v>
      </c>
      <c r="C62" s="66" t="s">
        <v>169</v>
      </c>
      <c r="D62" s="66" t="s">
        <v>25</v>
      </c>
      <c r="E62" s="112" t="s">
        <v>7</v>
      </c>
      <c r="F62" s="67">
        <v>151</v>
      </c>
      <c r="G62" s="55" t="s">
        <v>137</v>
      </c>
      <c r="H62" s="151">
        <f>SUM(H63:H64)</f>
        <v>20.241</v>
      </c>
      <c r="I62" s="151">
        <f>SUM(I63:I64)</f>
        <v>20.241</v>
      </c>
      <c r="J62" s="125">
        <f t="shared" ref="J62:J67" si="4">I62/H62%</f>
        <v>100</v>
      </c>
    </row>
    <row r="63" spans="1:13" ht="22.5" x14ac:dyDescent="0.2">
      <c r="A63" s="60" t="s">
        <v>6</v>
      </c>
      <c r="B63" s="61" t="s">
        <v>197</v>
      </c>
      <c r="C63" s="61" t="s">
        <v>8</v>
      </c>
      <c r="D63" s="63" t="s">
        <v>25</v>
      </c>
      <c r="E63" s="4" t="s">
        <v>7</v>
      </c>
      <c r="F63" s="62" t="s">
        <v>143</v>
      </c>
      <c r="G63" s="109" t="s">
        <v>30</v>
      </c>
      <c r="H63" s="152">
        <f>Пр1!H54</f>
        <v>1.0409999999999999</v>
      </c>
      <c r="I63" s="143">
        <f>Пр1!I54</f>
        <v>1.0409999999999999</v>
      </c>
      <c r="J63" s="130">
        <f t="shared" si="4"/>
        <v>100</v>
      </c>
    </row>
    <row r="64" spans="1:13" ht="45" x14ac:dyDescent="0.2">
      <c r="A64" s="60" t="s">
        <v>6</v>
      </c>
      <c r="B64" s="61" t="s">
        <v>197</v>
      </c>
      <c r="C64" s="61" t="s">
        <v>10</v>
      </c>
      <c r="D64" s="61" t="s">
        <v>25</v>
      </c>
      <c r="E64" s="4" t="s">
        <v>7</v>
      </c>
      <c r="F64" s="62" t="s">
        <v>143</v>
      </c>
      <c r="G64" s="109" t="s">
        <v>150</v>
      </c>
      <c r="H64" s="144">
        <f>Пр1!H55</f>
        <v>19.2</v>
      </c>
      <c r="I64" s="131">
        <f>Пр1!I55</f>
        <v>19.2</v>
      </c>
      <c r="J64" s="130">
        <f t="shared" si="4"/>
        <v>100</v>
      </c>
    </row>
    <row r="65" spans="1:10" x14ac:dyDescent="0.2">
      <c r="A65" s="68" t="s">
        <v>6</v>
      </c>
      <c r="B65" s="69" t="s">
        <v>197</v>
      </c>
      <c r="C65" s="69" t="s">
        <v>161</v>
      </c>
      <c r="D65" s="69" t="s">
        <v>25</v>
      </c>
      <c r="E65" s="69" t="s">
        <v>7</v>
      </c>
      <c r="F65" s="70" t="s">
        <v>143</v>
      </c>
      <c r="G65" s="157" t="s">
        <v>170</v>
      </c>
      <c r="H65" s="166">
        <f>H66</f>
        <v>33.1</v>
      </c>
      <c r="I65" s="166">
        <f>I66</f>
        <v>33.1</v>
      </c>
      <c r="J65" s="165">
        <f t="shared" si="4"/>
        <v>100</v>
      </c>
    </row>
    <row r="66" spans="1:10" ht="33.75" x14ac:dyDescent="0.2">
      <c r="A66" s="4" t="s">
        <v>6</v>
      </c>
      <c r="B66" s="62" t="s">
        <v>197</v>
      </c>
      <c r="C66" s="62" t="s">
        <v>146</v>
      </c>
      <c r="D66" s="61" t="s">
        <v>25</v>
      </c>
      <c r="E66" s="4" t="s">
        <v>7</v>
      </c>
      <c r="F66" s="62" t="s">
        <v>143</v>
      </c>
      <c r="G66" s="158" t="s">
        <v>203</v>
      </c>
      <c r="H66" s="150">
        <v>33.1</v>
      </c>
      <c r="I66" s="150">
        <v>33.1</v>
      </c>
      <c r="J66" s="130">
        <f t="shared" si="4"/>
        <v>100</v>
      </c>
    </row>
    <row r="67" spans="1:10" ht="15.75" x14ac:dyDescent="0.25">
      <c r="A67" s="488"/>
      <c r="B67" s="489"/>
      <c r="C67" s="489"/>
      <c r="D67" s="489"/>
      <c r="E67" s="489"/>
      <c r="F67" s="490"/>
      <c r="G67" s="28" t="s">
        <v>183</v>
      </c>
      <c r="H67" s="126">
        <f>SUM(H13,H49,)</f>
        <v>13656.31839</v>
      </c>
      <c r="I67" s="126">
        <f>SUM(I13,I49,)</f>
        <v>12863.321760000001</v>
      </c>
      <c r="J67" s="127">
        <f t="shared" si="4"/>
        <v>94.19</v>
      </c>
    </row>
    <row r="68" spans="1:10" x14ac:dyDescent="0.2">
      <c r="H68" s="153"/>
      <c r="I68" s="154"/>
      <c r="J68" s="123"/>
    </row>
    <row r="69" spans="1:10" x14ac:dyDescent="0.2">
      <c r="H69" s="155"/>
      <c r="I69" s="123"/>
      <c r="J69" s="123"/>
    </row>
  </sheetData>
  <mergeCells count="11">
    <mergeCell ref="A8:J8"/>
    <mergeCell ref="A7:J7"/>
    <mergeCell ref="A67:F67"/>
    <mergeCell ref="A9:J9"/>
    <mergeCell ref="A11:D11"/>
    <mergeCell ref="A12:D12"/>
    <mergeCell ref="G2:J2"/>
    <mergeCell ref="G3:J3"/>
    <mergeCell ref="H4:J4"/>
    <mergeCell ref="F5:H5"/>
    <mergeCell ref="F6:H6"/>
  </mergeCells>
  <phoneticPr fontId="2" type="noConversion"/>
  <pageMargins left="0.98" right="0.19685039370078741" top="0.46" bottom="0.67" header="0.48" footer="0.67"/>
  <pageSetup paperSize="9" scale="70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58"/>
  <sheetViews>
    <sheetView view="pageBreakPreview" zoomScaleNormal="100" workbookViewId="0">
      <pane ySplit="8" topLeftCell="A9" activePane="bottomLeft" state="frozen"/>
      <selection activeCell="B10" sqref="B10"/>
      <selection pane="bottomLeft" activeCell="D23" sqref="D23"/>
    </sheetView>
  </sheetViews>
  <sheetFormatPr defaultRowHeight="12.75" x14ac:dyDescent="0.2"/>
  <cols>
    <col min="1" max="1" width="4.28515625" customWidth="1"/>
    <col min="2" max="2" width="7.140625" customWidth="1"/>
    <col min="3" max="3" width="6.7109375" customWidth="1"/>
    <col min="4" max="4" width="47" customWidth="1"/>
    <col min="5" max="5" width="13.42578125" customWidth="1"/>
    <col min="6" max="6" width="12.28515625" customWidth="1"/>
    <col min="7" max="7" width="9.28515625" customWidth="1"/>
    <col min="8" max="8" width="13.28515625" bestFit="1" customWidth="1"/>
  </cols>
  <sheetData>
    <row r="1" spans="1:11" x14ac:dyDescent="0.2">
      <c r="A1" s="96"/>
      <c r="B1" s="96"/>
      <c r="C1" s="96"/>
      <c r="D1" s="96"/>
      <c r="E1" s="86"/>
      <c r="F1" s="86"/>
      <c r="G1" s="101" t="s">
        <v>91</v>
      </c>
      <c r="H1" s="508"/>
      <c r="I1" s="508"/>
    </row>
    <row r="2" spans="1:11" x14ac:dyDescent="0.2">
      <c r="A2" s="506" t="s">
        <v>293</v>
      </c>
      <c r="B2" s="506"/>
      <c r="C2" s="487"/>
      <c r="D2" s="487"/>
      <c r="E2" s="487"/>
      <c r="F2" s="487"/>
      <c r="G2" s="487"/>
      <c r="H2" s="23"/>
      <c r="I2" s="23"/>
    </row>
    <row r="3" spans="1:11" ht="16.5" customHeight="1" x14ac:dyDescent="0.2">
      <c r="A3" s="506" t="s">
        <v>295</v>
      </c>
      <c r="B3" s="506"/>
      <c r="C3" s="507"/>
      <c r="D3" s="507"/>
      <c r="E3" s="507"/>
      <c r="F3" s="487"/>
      <c r="G3" s="487"/>
      <c r="H3" s="504"/>
      <c r="I3" s="505"/>
    </row>
    <row r="4" spans="1:11" ht="15" customHeight="1" x14ac:dyDescent="0.2">
      <c r="A4" s="96"/>
      <c r="B4" s="96"/>
      <c r="C4" s="96"/>
      <c r="D4" s="506" t="s">
        <v>304</v>
      </c>
      <c r="E4" s="507"/>
      <c r="F4" s="507"/>
      <c r="G4" s="487"/>
      <c r="H4" s="504"/>
      <c r="I4" s="505"/>
    </row>
    <row r="5" spans="1:11" ht="32.25" customHeight="1" x14ac:dyDescent="0.3">
      <c r="A5" s="503" t="s">
        <v>82</v>
      </c>
      <c r="B5" s="503"/>
      <c r="C5" s="503"/>
      <c r="D5" s="503"/>
      <c r="E5" s="503"/>
      <c r="F5" s="503"/>
      <c r="G5" s="503"/>
      <c r="H5" s="80"/>
      <c r="I5" s="7"/>
    </row>
    <row r="6" spans="1:11" ht="35.25" customHeight="1" x14ac:dyDescent="0.2">
      <c r="A6" s="502" t="s">
        <v>299</v>
      </c>
      <c r="B6" s="502"/>
      <c r="C6" s="502"/>
      <c r="D6" s="502"/>
      <c r="E6" s="502"/>
      <c r="F6" s="502"/>
      <c r="G6" s="502"/>
      <c r="H6" s="81"/>
      <c r="I6" s="7"/>
    </row>
    <row r="7" spans="1:11" x14ac:dyDescent="0.2">
      <c r="A7" s="3"/>
      <c r="B7" s="3"/>
      <c r="C7" s="3"/>
      <c r="D7" s="3"/>
      <c r="E7" s="3"/>
      <c r="G7" s="25" t="s">
        <v>27</v>
      </c>
      <c r="H7" s="23"/>
      <c r="I7" s="23"/>
    </row>
    <row r="8" spans="1:11" ht="25.5" customHeight="1" x14ac:dyDescent="0.2">
      <c r="A8" s="94" t="s">
        <v>83</v>
      </c>
      <c r="B8" s="94" t="s">
        <v>19</v>
      </c>
      <c r="C8" s="94" t="s">
        <v>84</v>
      </c>
      <c r="D8" s="94"/>
      <c r="E8" s="102" t="s">
        <v>44</v>
      </c>
      <c r="F8" s="103" t="s">
        <v>45</v>
      </c>
      <c r="G8" s="381" t="s">
        <v>46</v>
      </c>
    </row>
    <row r="9" spans="1:11" x14ac:dyDescent="0.2">
      <c r="A9" s="104">
        <v>1</v>
      </c>
      <c r="B9" s="104">
        <v>2</v>
      </c>
      <c r="C9" s="104">
        <v>3</v>
      </c>
      <c r="D9" s="104">
        <v>4</v>
      </c>
      <c r="E9" s="105">
        <v>5</v>
      </c>
      <c r="F9" s="24">
        <v>6</v>
      </c>
      <c r="G9" s="24">
        <v>7</v>
      </c>
    </row>
    <row r="10" spans="1:11" ht="20.25" customHeight="1" x14ac:dyDescent="0.2">
      <c r="A10" s="386" t="s">
        <v>85</v>
      </c>
      <c r="B10" s="387" t="s">
        <v>193</v>
      </c>
      <c r="C10" s="387"/>
      <c r="D10" s="382" t="s">
        <v>58</v>
      </c>
      <c r="E10" s="393">
        <f>SUM(E11:E16)</f>
        <v>6931.6711999999998</v>
      </c>
      <c r="F10" s="393">
        <f>SUM(F11:F16)</f>
        <v>6379.0046899999998</v>
      </c>
      <c r="G10" s="107">
        <f t="shared" ref="G10:G31" si="0">F10/E10%</f>
        <v>92</v>
      </c>
      <c r="I10" s="160"/>
      <c r="J10" s="160"/>
      <c r="K10" s="160"/>
    </row>
    <row r="11" spans="1:11" ht="23.25" customHeight="1" x14ac:dyDescent="0.2">
      <c r="A11" s="386"/>
      <c r="B11" s="388" t="s">
        <v>193</v>
      </c>
      <c r="C11" s="388" t="s">
        <v>197</v>
      </c>
      <c r="D11" s="383" t="s">
        <v>115</v>
      </c>
      <c r="E11" s="391">
        <v>1812.69416</v>
      </c>
      <c r="F11" s="391">
        <v>1812.69416</v>
      </c>
      <c r="G11" s="106">
        <f t="shared" si="0"/>
        <v>100</v>
      </c>
      <c r="I11" s="161"/>
      <c r="J11" s="161"/>
      <c r="K11" s="160"/>
    </row>
    <row r="12" spans="1:11" x14ac:dyDescent="0.2">
      <c r="A12" s="386"/>
      <c r="B12" s="388" t="s">
        <v>193</v>
      </c>
      <c r="C12" s="388" t="s">
        <v>24</v>
      </c>
      <c r="D12" s="383" t="s">
        <v>59</v>
      </c>
      <c r="E12" s="391">
        <v>3221.0775400000002</v>
      </c>
      <c r="F12" s="391">
        <v>3114.5227</v>
      </c>
      <c r="G12" s="106">
        <f t="shared" si="0"/>
        <v>96.7</v>
      </c>
      <c r="I12" s="160"/>
      <c r="J12" s="160"/>
      <c r="K12" s="160"/>
    </row>
    <row r="13" spans="1:11" ht="33.75" x14ac:dyDescent="0.2">
      <c r="A13" s="389"/>
      <c r="B13" s="388" t="s">
        <v>193</v>
      </c>
      <c r="C13" s="388" t="s">
        <v>5</v>
      </c>
      <c r="D13" s="87" t="s">
        <v>156</v>
      </c>
      <c r="E13" s="391">
        <v>597.04949999999997</v>
      </c>
      <c r="F13" s="391">
        <v>597.04949999999997</v>
      </c>
      <c r="G13" s="106">
        <f t="shared" si="0"/>
        <v>100</v>
      </c>
      <c r="I13" s="161"/>
      <c r="J13" s="161"/>
      <c r="K13" s="160"/>
    </row>
    <row r="14" spans="1:11" x14ac:dyDescent="0.2">
      <c r="A14" s="389"/>
      <c r="B14" s="388" t="s">
        <v>193</v>
      </c>
      <c r="C14" s="388" t="s">
        <v>194</v>
      </c>
      <c r="D14" s="113" t="s">
        <v>187</v>
      </c>
      <c r="E14" s="391">
        <v>150</v>
      </c>
      <c r="F14" s="391">
        <v>100.99590999999999</v>
      </c>
      <c r="G14" s="106">
        <f t="shared" si="0"/>
        <v>67.3</v>
      </c>
    </row>
    <row r="15" spans="1:11" x14ac:dyDescent="0.2">
      <c r="A15" s="389"/>
      <c r="B15" s="388" t="s">
        <v>193</v>
      </c>
      <c r="C15" s="388" t="s">
        <v>162</v>
      </c>
      <c r="D15" s="108" t="s">
        <v>188</v>
      </c>
      <c r="E15" s="391">
        <v>10</v>
      </c>
      <c r="F15" s="391">
        <v>0</v>
      </c>
      <c r="G15" s="106">
        <f t="shared" si="0"/>
        <v>0</v>
      </c>
    </row>
    <row r="16" spans="1:11" x14ac:dyDescent="0.2">
      <c r="A16" s="389"/>
      <c r="B16" s="388" t="s">
        <v>193</v>
      </c>
      <c r="C16" s="388" t="s">
        <v>166</v>
      </c>
      <c r="D16" s="108" t="s">
        <v>189</v>
      </c>
      <c r="E16" s="391">
        <v>1140.8499999999999</v>
      </c>
      <c r="F16" s="391">
        <v>753.74242000000004</v>
      </c>
      <c r="G16" s="106">
        <f t="shared" si="0"/>
        <v>66.099999999999994</v>
      </c>
    </row>
    <row r="17" spans="1:8" x14ac:dyDescent="0.2">
      <c r="A17" s="386" t="s">
        <v>86</v>
      </c>
      <c r="B17" s="387" t="s">
        <v>197</v>
      </c>
      <c r="C17" s="387"/>
      <c r="D17" s="384" t="s">
        <v>60</v>
      </c>
      <c r="E17" s="393">
        <f>SUM(E18)</f>
        <v>133.15</v>
      </c>
      <c r="F17" s="393">
        <f>SUM(F18)</f>
        <v>133.15</v>
      </c>
      <c r="G17" s="107">
        <f t="shared" si="0"/>
        <v>100</v>
      </c>
    </row>
    <row r="18" spans="1:8" x14ac:dyDescent="0.2">
      <c r="A18" s="389"/>
      <c r="B18" s="388" t="s">
        <v>197</v>
      </c>
      <c r="C18" s="388" t="s">
        <v>0</v>
      </c>
      <c r="D18" s="108" t="s">
        <v>61</v>
      </c>
      <c r="E18" s="392">
        <v>133.15</v>
      </c>
      <c r="F18" s="391">
        <v>133.15</v>
      </c>
      <c r="G18" s="106">
        <f t="shared" si="0"/>
        <v>100</v>
      </c>
    </row>
    <row r="19" spans="1:8" ht="21.75" customHeight="1" x14ac:dyDescent="0.2">
      <c r="A19" s="386" t="s">
        <v>87</v>
      </c>
      <c r="B19" s="387" t="s">
        <v>0</v>
      </c>
      <c r="C19" s="387"/>
      <c r="D19" s="384" t="s">
        <v>62</v>
      </c>
      <c r="E19" s="393">
        <f>E21+E22+E20</f>
        <v>845.88170000000002</v>
      </c>
      <c r="F19" s="393">
        <f>F21+F22+F20</f>
        <v>845.88170000000002</v>
      </c>
      <c r="G19" s="107">
        <f t="shared" si="0"/>
        <v>100</v>
      </c>
    </row>
    <row r="20" spans="1:8" ht="18" customHeight="1" x14ac:dyDescent="0.2">
      <c r="A20" s="386"/>
      <c r="B20" s="388" t="s">
        <v>0</v>
      </c>
      <c r="C20" s="388" t="s">
        <v>24</v>
      </c>
      <c r="D20" s="383" t="s">
        <v>213</v>
      </c>
      <c r="E20" s="392">
        <v>14.574</v>
      </c>
      <c r="F20" s="391">
        <v>14.574</v>
      </c>
      <c r="G20" s="106">
        <f t="shared" si="0"/>
        <v>100</v>
      </c>
    </row>
    <row r="21" spans="1:8" ht="26.25" customHeight="1" x14ac:dyDescent="0.2">
      <c r="A21" s="389"/>
      <c r="B21" s="388" t="s">
        <v>0</v>
      </c>
      <c r="C21" s="388" t="s">
        <v>198</v>
      </c>
      <c r="D21" s="383" t="s">
        <v>4</v>
      </c>
      <c r="E21" s="391">
        <v>452.56400000000002</v>
      </c>
      <c r="F21" s="391">
        <v>452.56400000000002</v>
      </c>
      <c r="G21" s="106">
        <f t="shared" si="0"/>
        <v>100</v>
      </c>
    </row>
    <row r="22" spans="1:8" ht="26.25" customHeight="1" x14ac:dyDescent="0.2">
      <c r="A22" s="389"/>
      <c r="B22" s="388" t="s">
        <v>0</v>
      </c>
      <c r="C22" s="388" t="s">
        <v>25</v>
      </c>
      <c r="D22" s="383" t="s">
        <v>199</v>
      </c>
      <c r="E22" s="391">
        <v>378.74369999999999</v>
      </c>
      <c r="F22" s="391">
        <v>378.74369999999999</v>
      </c>
      <c r="G22" s="106">
        <f t="shared" si="0"/>
        <v>100</v>
      </c>
    </row>
    <row r="23" spans="1:8" ht="18" customHeight="1" x14ac:dyDescent="0.2">
      <c r="A23" s="386" t="s">
        <v>88</v>
      </c>
      <c r="B23" s="387" t="s">
        <v>24</v>
      </c>
      <c r="C23" s="387"/>
      <c r="D23" s="384" t="s">
        <v>63</v>
      </c>
      <c r="E23" s="393">
        <f>SUM(E25:E25)+E24</f>
        <v>904.36127999999997</v>
      </c>
      <c r="F23" s="394">
        <f>SUM(F25:F25)+F24</f>
        <v>720.53499999999997</v>
      </c>
      <c r="G23" s="107">
        <f t="shared" si="0"/>
        <v>79.7</v>
      </c>
    </row>
    <row r="24" spans="1:8" ht="18" customHeight="1" x14ac:dyDescent="0.2">
      <c r="A24" s="386"/>
      <c r="B24" s="387" t="s">
        <v>24</v>
      </c>
      <c r="C24" s="387" t="s">
        <v>198</v>
      </c>
      <c r="D24" s="383" t="s">
        <v>300</v>
      </c>
      <c r="E24" s="392">
        <v>485.32128</v>
      </c>
      <c r="F24" s="391">
        <v>301.51499999999999</v>
      </c>
      <c r="G24" s="106"/>
    </row>
    <row r="25" spans="1:8" ht="20.25" customHeight="1" x14ac:dyDescent="0.2">
      <c r="A25" s="389"/>
      <c r="B25" s="388" t="s">
        <v>24</v>
      </c>
      <c r="C25" s="388" t="s">
        <v>69</v>
      </c>
      <c r="D25" s="383" t="s">
        <v>190</v>
      </c>
      <c r="E25" s="392">
        <v>419.04</v>
      </c>
      <c r="F25" s="392">
        <v>419.02</v>
      </c>
      <c r="G25" s="106">
        <f t="shared" si="0"/>
        <v>100</v>
      </c>
    </row>
    <row r="26" spans="1:8" x14ac:dyDescent="0.2">
      <c r="A26" s="386" t="s">
        <v>89</v>
      </c>
      <c r="B26" s="388" t="s">
        <v>196</v>
      </c>
      <c r="C26" s="387"/>
      <c r="D26" s="382" t="s">
        <v>64</v>
      </c>
      <c r="E26" s="393">
        <f>SUM(E27:E28)</f>
        <v>1776.83269</v>
      </c>
      <c r="F26" s="394">
        <f>SUM(F27:F28)</f>
        <v>1203.61745</v>
      </c>
      <c r="G26" s="107">
        <f t="shared" si="0"/>
        <v>67.7</v>
      </c>
    </row>
    <row r="27" spans="1:8" ht="20.25" customHeight="1" x14ac:dyDescent="0.2">
      <c r="A27" s="386"/>
      <c r="B27" s="388" t="s">
        <v>196</v>
      </c>
      <c r="C27" s="388" t="s">
        <v>193</v>
      </c>
      <c r="D27" s="377" t="s">
        <v>191</v>
      </c>
      <c r="E27" s="392">
        <v>419.20623999999998</v>
      </c>
      <c r="F27" s="391">
        <v>148.03109000000001</v>
      </c>
      <c r="G27" s="106">
        <f t="shared" si="0"/>
        <v>35.299999999999997</v>
      </c>
    </row>
    <row r="28" spans="1:8" ht="18" customHeight="1" x14ac:dyDescent="0.2">
      <c r="A28" s="386"/>
      <c r="B28" s="388" t="s">
        <v>196</v>
      </c>
      <c r="C28" s="388" t="s">
        <v>0</v>
      </c>
      <c r="D28" s="108" t="s">
        <v>65</v>
      </c>
      <c r="E28" s="392">
        <v>1357.62645</v>
      </c>
      <c r="F28" s="391">
        <v>1055.58636</v>
      </c>
      <c r="G28" s="106">
        <f t="shared" si="0"/>
        <v>77.8</v>
      </c>
    </row>
    <row r="29" spans="1:8" ht="18" customHeight="1" x14ac:dyDescent="0.2">
      <c r="A29" s="386">
        <v>6</v>
      </c>
      <c r="B29" s="387" t="s">
        <v>195</v>
      </c>
      <c r="C29" s="387"/>
      <c r="D29" s="384" t="s">
        <v>66</v>
      </c>
      <c r="E29" s="393">
        <f>E30</f>
        <v>3405.5081799999998</v>
      </c>
      <c r="F29" s="394">
        <f>F30</f>
        <v>3405.5081799999998</v>
      </c>
      <c r="G29" s="107">
        <f t="shared" si="0"/>
        <v>100</v>
      </c>
    </row>
    <row r="30" spans="1:8" ht="18" customHeight="1" x14ac:dyDescent="0.2">
      <c r="A30" s="384"/>
      <c r="B30" s="390" t="s">
        <v>195</v>
      </c>
      <c r="C30" s="390" t="s">
        <v>193</v>
      </c>
      <c r="D30" s="108" t="s">
        <v>67</v>
      </c>
      <c r="E30" s="392">
        <v>3405.5081799999998</v>
      </c>
      <c r="F30" s="391">
        <v>3405.5081799999998</v>
      </c>
      <c r="G30" s="106">
        <f t="shared" si="0"/>
        <v>100</v>
      </c>
      <c r="H30" s="159"/>
    </row>
    <row r="31" spans="1:8" ht="18" customHeight="1" x14ac:dyDescent="0.2">
      <c r="A31" s="386"/>
      <c r="B31" s="388"/>
      <c r="C31" s="388"/>
      <c r="D31" s="385" t="s">
        <v>192</v>
      </c>
      <c r="E31" s="393">
        <f>E10+E17+E19+E23+E26+E29</f>
        <v>13997.405049999999</v>
      </c>
      <c r="F31" s="393">
        <f>F10+F17+F19+F23+F26+F29</f>
        <v>12687.69702</v>
      </c>
      <c r="G31" s="107">
        <f t="shared" si="0"/>
        <v>90.6</v>
      </c>
    </row>
    <row r="32" spans="1:8" x14ac:dyDescent="0.2">
      <c r="B32" s="83"/>
      <c r="C32" s="82"/>
      <c r="E32" s="159"/>
    </row>
    <row r="33" spans="2:5" x14ac:dyDescent="0.2">
      <c r="B33" s="83"/>
      <c r="C33" s="82"/>
      <c r="E33" s="8"/>
    </row>
    <row r="34" spans="2:5" ht="20.25" customHeight="1" x14ac:dyDescent="0.2">
      <c r="B34" s="83"/>
      <c r="C34" s="82"/>
      <c r="E34" s="8"/>
    </row>
    <row r="35" spans="2:5" x14ac:dyDescent="0.2">
      <c r="B35" s="83"/>
      <c r="C35" s="82"/>
    </row>
    <row r="36" spans="2:5" x14ac:dyDescent="0.2">
      <c r="B36" s="83"/>
      <c r="C36" s="82"/>
    </row>
    <row r="37" spans="2:5" x14ac:dyDescent="0.2">
      <c r="B37" s="83"/>
      <c r="C37" s="82"/>
    </row>
    <row r="38" spans="2:5" x14ac:dyDescent="0.2">
      <c r="B38" s="84"/>
    </row>
    <row r="39" spans="2:5" x14ac:dyDescent="0.2">
      <c r="B39" s="84"/>
    </row>
    <row r="40" spans="2:5" x14ac:dyDescent="0.2">
      <c r="B40" s="84"/>
    </row>
    <row r="41" spans="2:5" x14ac:dyDescent="0.2">
      <c r="B41" s="84"/>
    </row>
    <row r="42" spans="2:5" x14ac:dyDescent="0.2">
      <c r="B42" s="84"/>
    </row>
    <row r="43" spans="2:5" x14ac:dyDescent="0.2">
      <c r="B43" s="84"/>
    </row>
    <row r="44" spans="2:5" x14ac:dyDescent="0.2">
      <c r="B44" s="84"/>
    </row>
    <row r="45" spans="2:5" x14ac:dyDescent="0.2">
      <c r="B45" s="84"/>
    </row>
    <row r="46" spans="2:5" x14ac:dyDescent="0.2">
      <c r="B46" s="84"/>
    </row>
    <row r="47" spans="2:5" x14ac:dyDescent="0.2">
      <c r="B47" s="84"/>
    </row>
    <row r="48" spans="2:5" x14ac:dyDescent="0.2">
      <c r="B48" s="84"/>
    </row>
    <row r="49" spans="2:2" x14ac:dyDescent="0.2">
      <c r="B49" s="84"/>
    </row>
    <row r="50" spans="2:2" x14ac:dyDescent="0.2">
      <c r="B50" s="84"/>
    </row>
    <row r="51" spans="2:2" x14ac:dyDescent="0.2">
      <c r="B51" s="84"/>
    </row>
    <row r="52" spans="2:2" x14ac:dyDescent="0.2">
      <c r="B52" s="84"/>
    </row>
    <row r="53" spans="2:2" x14ac:dyDescent="0.2">
      <c r="B53" s="84"/>
    </row>
    <row r="54" spans="2:2" x14ac:dyDescent="0.2">
      <c r="B54" s="84"/>
    </row>
    <row r="55" spans="2:2" x14ac:dyDescent="0.2">
      <c r="B55" s="84"/>
    </row>
    <row r="56" spans="2:2" x14ac:dyDescent="0.2">
      <c r="B56" s="84"/>
    </row>
    <row r="57" spans="2:2" x14ac:dyDescent="0.2">
      <c r="B57" s="84"/>
    </row>
    <row r="58" spans="2:2" x14ac:dyDescent="0.2">
      <c r="B58" s="84"/>
    </row>
  </sheetData>
  <mergeCells count="8">
    <mergeCell ref="H1:I1"/>
    <mergeCell ref="H3:I3"/>
    <mergeCell ref="A6:G6"/>
    <mergeCell ref="A5:G5"/>
    <mergeCell ref="H4:I4"/>
    <mergeCell ref="A2:G2"/>
    <mergeCell ref="A3:G3"/>
    <mergeCell ref="D4:G4"/>
  </mergeCells>
  <phoneticPr fontId="0" type="noConversion"/>
  <pageMargins left="0.79" right="0.39370078740157483" top="0.59055118110236227" bottom="0.59055118110236227" header="0.51181102362204722" footer="0.51181102362204722"/>
  <pageSetup paperSize="9" scale="92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70"/>
  <sheetViews>
    <sheetView tabSelected="1" view="pageBreakPreview" topLeftCell="A293" zoomScaleSheetLayoutView="100" workbookViewId="0">
      <selection activeCell="B302" sqref="A1:IV65536"/>
    </sheetView>
  </sheetViews>
  <sheetFormatPr defaultRowHeight="12.75" x14ac:dyDescent="0.2"/>
  <cols>
    <col min="1" max="1" width="3" customWidth="1"/>
    <col min="2" max="2" width="50.28515625" style="1" customWidth="1"/>
    <col min="3" max="4" width="4.85546875" customWidth="1"/>
    <col min="5" max="5" width="5.140625" customWidth="1"/>
    <col min="6" max="6" width="7.42578125" customWidth="1"/>
    <col min="7" max="7" width="4.7109375" customWidth="1"/>
    <col min="8" max="8" width="11.5703125" customWidth="1"/>
    <col min="9" max="9" width="11.28515625" customWidth="1"/>
    <col min="10" max="10" width="8.140625" customWidth="1"/>
    <col min="11" max="11" width="10.28515625" customWidth="1"/>
    <col min="13" max="13" width="7.5703125" customWidth="1"/>
    <col min="14" max="14" width="9.5703125" bestFit="1" customWidth="1"/>
    <col min="16" max="16" width="7.42578125" customWidth="1"/>
  </cols>
  <sheetData>
    <row r="1" spans="1:43" x14ac:dyDescent="0.2">
      <c r="A1" s="171"/>
      <c r="B1" s="172"/>
      <c r="C1" s="509"/>
      <c r="D1" s="509"/>
      <c r="E1" s="509"/>
      <c r="F1" s="509"/>
      <c r="G1" s="509"/>
      <c r="H1" s="509"/>
      <c r="I1" s="380"/>
      <c r="J1" s="380"/>
      <c r="K1" s="380"/>
      <c r="L1" s="380"/>
      <c r="M1" s="510" t="s">
        <v>215</v>
      </c>
      <c r="N1" s="510"/>
      <c r="O1" s="510"/>
      <c r="P1" s="510"/>
      <c r="Q1" s="160"/>
      <c r="R1" s="160"/>
      <c r="S1" s="160"/>
      <c r="T1" s="160"/>
      <c r="U1" s="160"/>
      <c r="V1" s="160"/>
      <c r="W1" s="160"/>
      <c r="X1" s="160"/>
      <c r="Y1" s="160" t="s">
        <v>90</v>
      </c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</row>
    <row r="2" spans="1:43" x14ac:dyDescent="0.2">
      <c r="A2" s="171"/>
      <c r="B2" s="172"/>
      <c r="C2" s="509"/>
      <c r="D2" s="509"/>
      <c r="E2" s="509"/>
      <c r="F2" s="509"/>
      <c r="G2" s="509"/>
      <c r="H2" s="509"/>
      <c r="I2" s="510" t="s">
        <v>293</v>
      </c>
      <c r="J2" s="510"/>
      <c r="K2" s="510"/>
      <c r="L2" s="510"/>
      <c r="M2" s="510"/>
      <c r="N2" s="510"/>
      <c r="O2" s="510"/>
      <c r="P2" s="51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</row>
    <row r="3" spans="1:43" ht="12.75" customHeight="1" x14ac:dyDescent="0.2">
      <c r="A3" s="171"/>
      <c r="B3" s="172"/>
      <c r="C3" s="509"/>
      <c r="D3" s="509"/>
      <c r="E3" s="509"/>
      <c r="F3" s="509"/>
      <c r="G3" s="509"/>
      <c r="H3" s="509"/>
      <c r="I3" s="510" t="s">
        <v>295</v>
      </c>
      <c r="J3" s="510"/>
      <c r="K3" s="510"/>
      <c r="L3" s="510"/>
      <c r="M3" s="510"/>
      <c r="N3" s="510"/>
      <c r="O3" s="510"/>
      <c r="P3" s="51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</row>
    <row r="4" spans="1:43" ht="12.75" customHeight="1" x14ac:dyDescent="0.2">
      <c r="A4" s="171"/>
      <c r="B4" s="172"/>
      <c r="C4" s="509"/>
      <c r="D4" s="509"/>
      <c r="E4" s="509"/>
      <c r="F4" s="509"/>
      <c r="G4" s="509"/>
      <c r="H4" s="509"/>
      <c r="I4" s="510" t="s">
        <v>304</v>
      </c>
      <c r="J4" s="510"/>
      <c r="K4" s="510"/>
      <c r="L4" s="510"/>
      <c r="M4" s="510"/>
      <c r="N4" s="510"/>
      <c r="O4" s="510"/>
      <c r="P4" s="51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</row>
    <row r="5" spans="1:43" x14ac:dyDescent="0.2">
      <c r="A5" s="171"/>
      <c r="B5" s="172"/>
      <c r="C5" s="509"/>
      <c r="D5" s="509"/>
      <c r="E5" s="509"/>
      <c r="F5" s="509"/>
      <c r="G5" s="509"/>
      <c r="H5" s="509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</row>
    <row r="6" spans="1:43" x14ac:dyDescent="0.2">
      <c r="A6" s="511" t="s">
        <v>155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</row>
    <row r="7" spans="1:43" ht="38.25" customHeight="1" x14ac:dyDescent="0.2">
      <c r="A7" s="515" t="s">
        <v>301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</row>
    <row r="8" spans="1:43" ht="13.5" customHeight="1" thickBot="1" x14ac:dyDescent="0.25">
      <c r="A8" s="173"/>
      <c r="B8" s="173"/>
      <c r="C8" s="173"/>
      <c r="D8" s="173"/>
      <c r="E8" s="173"/>
      <c r="F8" s="173"/>
      <c r="G8" s="173"/>
      <c r="H8" s="173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</row>
    <row r="9" spans="1:43" ht="53.25" customHeight="1" x14ac:dyDescent="0.2">
      <c r="A9" s="174"/>
      <c r="B9" s="175"/>
      <c r="C9" s="176"/>
      <c r="D9" s="176"/>
      <c r="E9" s="176"/>
      <c r="F9" s="176"/>
      <c r="G9" s="176"/>
      <c r="H9" s="512" t="s">
        <v>214</v>
      </c>
      <c r="I9" s="513"/>
      <c r="J9" s="514"/>
      <c r="K9" s="512" t="s">
        <v>286</v>
      </c>
      <c r="L9" s="513"/>
      <c r="M9" s="514"/>
      <c r="N9" s="512" t="s">
        <v>287</v>
      </c>
      <c r="O9" s="513"/>
      <c r="P9" s="514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</row>
    <row r="10" spans="1:43" ht="66" customHeight="1" x14ac:dyDescent="0.2">
      <c r="A10" s="177" t="s">
        <v>186</v>
      </c>
      <c r="B10" s="178"/>
      <c r="C10" s="178" t="s">
        <v>28</v>
      </c>
      <c r="D10" s="178" t="s">
        <v>19</v>
      </c>
      <c r="E10" s="178" t="s">
        <v>20</v>
      </c>
      <c r="F10" s="178" t="s">
        <v>216</v>
      </c>
      <c r="G10" s="301" t="s">
        <v>21</v>
      </c>
      <c r="H10" s="336" t="s">
        <v>44</v>
      </c>
      <c r="I10" s="301" t="s">
        <v>45</v>
      </c>
      <c r="J10" s="337" t="s">
        <v>285</v>
      </c>
      <c r="K10" s="336" t="s">
        <v>44</v>
      </c>
      <c r="L10" s="301" t="s">
        <v>45</v>
      </c>
      <c r="M10" s="337" t="s">
        <v>285</v>
      </c>
      <c r="N10" s="336" t="s">
        <v>44</v>
      </c>
      <c r="O10" s="301" t="s">
        <v>45</v>
      </c>
      <c r="P10" s="337" t="s">
        <v>285</v>
      </c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</row>
    <row r="11" spans="1:43" hidden="1" x14ac:dyDescent="0.2">
      <c r="A11" s="179"/>
      <c r="B11" s="180"/>
      <c r="C11" s="181"/>
      <c r="D11" s="181"/>
      <c r="E11" s="181"/>
      <c r="F11" s="181"/>
      <c r="G11" s="306"/>
      <c r="H11" s="338"/>
      <c r="I11" s="302"/>
      <c r="J11" s="339"/>
      <c r="K11" s="349"/>
      <c r="L11" s="6"/>
      <c r="M11" s="339"/>
      <c r="N11" s="349"/>
      <c r="O11" s="302"/>
      <c r="P11" s="339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</row>
    <row r="12" spans="1:43" hidden="1" x14ac:dyDescent="0.2">
      <c r="A12" s="179"/>
      <c r="B12" s="182"/>
      <c r="C12" s="183"/>
      <c r="D12" s="184"/>
      <c r="E12" s="185"/>
      <c r="F12" s="185"/>
      <c r="G12" s="307"/>
      <c r="H12" s="340"/>
      <c r="I12" s="302"/>
      <c r="J12" s="339"/>
      <c r="K12" s="349"/>
      <c r="L12" s="6"/>
      <c r="M12" s="339"/>
      <c r="N12" s="349"/>
      <c r="O12" s="302"/>
      <c r="P12" s="339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</row>
    <row r="13" spans="1:43" hidden="1" x14ac:dyDescent="0.2">
      <c r="A13" s="179"/>
      <c r="B13" s="186"/>
      <c r="C13" s="183"/>
      <c r="D13" s="183"/>
      <c r="E13" s="183"/>
      <c r="F13" s="183"/>
      <c r="G13" s="308"/>
      <c r="H13" s="341"/>
      <c r="I13" s="302"/>
      <c r="J13" s="339"/>
      <c r="K13" s="349"/>
      <c r="L13" s="6"/>
      <c r="M13" s="339"/>
      <c r="N13" s="349"/>
      <c r="O13" s="302"/>
      <c r="P13" s="339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</row>
    <row r="14" spans="1:43" hidden="1" x14ac:dyDescent="0.2">
      <c r="A14" s="179"/>
      <c r="B14" s="186"/>
      <c r="C14" s="183"/>
      <c r="D14" s="183"/>
      <c r="E14" s="183"/>
      <c r="F14" s="183"/>
      <c r="G14" s="308"/>
      <c r="H14" s="341"/>
      <c r="I14" s="302"/>
      <c r="J14" s="339"/>
      <c r="K14" s="349"/>
      <c r="L14" s="6"/>
      <c r="M14" s="339"/>
      <c r="N14" s="349"/>
      <c r="O14" s="302"/>
      <c r="P14" s="339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</row>
    <row r="15" spans="1:43" hidden="1" x14ac:dyDescent="0.2">
      <c r="A15" s="179"/>
      <c r="B15" s="187"/>
      <c r="C15" s="183"/>
      <c r="D15" s="183"/>
      <c r="E15" s="183"/>
      <c r="F15" s="183"/>
      <c r="G15" s="308"/>
      <c r="H15" s="341"/>
      <c r="I15" s="302"/>
      <c r="J15" s="339"/>
      <c r="K15" s="349"/>
      <c r="L15" s="6"/>
      <c r="M15" s="339"/>
      <c r="N15" s="349"/>
      <c r="O15" s="302"/>
      <c r="P15" s="339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</row>
    <row r="16" spans="1:43" hidden="1" x14ac:dyDescent="0.2">
      <c r="A16" s="179"/>
      <c r="B16" s="186"/>
      <c r="C16" s="183"/>
      <c r="D16" s="183"/>
      <c r="E16" s="183"/>
      <c r="F16" s="183"/>
      <c r="G16" s="308"/>
      <c r="H16" s="341"/>
      <c r="I16" s="302"/>
      <c r="J16" s="339"/>
      <c r="K16" s="349"/>
      <c r="L16" s="6"/>
      <c r="M16" s="339"/>
      <c r="N16" s="349"/>
      <c r="O16" s="302"/>
      <c r="P16" s="339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</row>
    <row r="17" spans="1:43" hidden="1" x14ac:dyDescent="0.2">
      <c r="A17" s="179"/>
      <c r="B17" s="186"/>
      <c r="C17" s="183"/>
      <c r="D17" s="183"/>
      <c r="E17" s="183"/>
      <c r="F17" s="183"/>
      <c r="G17" s="308"/>
      <c r="H17" s="341"/>
      <c r="I17" s="302"/>
      <c r="J17" s="339"/>
      <c r="K17" s="349"/>
      <c r="L17" s="6"/>
      <c r="M17" s="339"/>
      <c r="N17" s="349"/>
      <c r="O17" s="302"/>
      <c r="P17" s="339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</row>
    <row r="18" spans="1:43" hidden="1" x14ac:dyDescent="0.2">
      <c r="A18" s="179"/>
      <c r="B18" s="187"/>
      <c r="C18" s="183"/>
      <c r="D18" s="183"/>
      <c r="E18" s="183"/>
      <c r="F18" s="183"/>
      <c r="G18" s="308"/>
      <c r="H18" s="341"/>
      <c r="I18" s="302"/>
      <c r="J18" s="339"/>
      <c r="K18" s="349"/>
      <c r="L18" s="6"/>
      <c r="M18" s="339"/>
      <c r="N18" s="349"/>
      <c r="O18" s="302"/>
      <c r="P18" s="339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</row>
    <row r="19" spans="1:43" hidden="1" x14ac:dyDescent="0.2">
      <c r="A19" s="179"/>
      <c r="B19" s="188"/>
      <c r="C19" s="183"/>
      <c r="D19" s="183"/>
      <c r="E19" s="183"/>
      <c r="F19" s="183"/>
      <c r="G19" s="308"/>
      <c r="H19" s="341"/>
      <c r="I19" s="302"/>
      <c r="J19" s="339"/>
      <c r="K19" s="349"/>
      <c r="L19" s="6"/>
      <c r="M19" s="339"/>
      <c r="N19" s="349"/>
      <c r="O19" s="302"/>
      <c r="P19" s="339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</row>
    <row r="20" spans="1:43" hidden="1" x14ac:dyDescent="0.2">
      <c r="A20" s="179"/>
      <c r="B20" s="186"/>
      <c r="C20" s="183"/>
      <c r="D20" s="189"/>
      <c r="E20" s="189"/>
      <c r="F20" s="189"/>
      <c r="G20" s="308"/>
      <c r="H20" s="341"/>
      <c r="I20" s="302"/>
      <c r="J20" s="339"/>
      <c r="K20" s="349"/>
      <c r="L20" s="6"/>
      <c r="M20" s="339"/>
      <c r="N20" s="349"/>
      <c r="O20" s="302"/>
      <c r="P20" s="339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</row>
    <row r="21" spans="1:43" hidden="1" x14ac:dyDescent="0.2">
      <c r="A21" s="179"/>
      <c r="B21" s="190"/>
      <c r="C21" s="183"/>
      <c r="D21" s="183"/>
      <c r="E21" s="183"/>
      <c r="F21" s="189"/>
      <c r="G21" s="308"/>
      <c r="H21" s="341"/>
      <c r="I21" s="302"/>
      <c r="J21" s="339"/>
      <c r="K21" s="349"/>
      <c r="L21" s="6"/>
      <c r="M21" s="339"/>
      <c r="N21" s="349"/>
      <c r="O21" s="302"/>
      <c r="P21" s="339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</row>
    <row r="22" spans="1:43" hidden="1" x14ac:dyDescent="0.2">
      <c r="A22" s="179"/>
      <c r="B22" s="186"/>
      <c r="C22" s="183"/>
      <c r="D22" s="183"/>
      <c r="E22" s="183"/>
      <c r="F22" s="183"/>
      <c r="G22" s="308"/>
      <c r="H22" s="341"/>
      <c r="I22" s="302"/>
      <c r="J22" s="339"/>
      <c r="K22" s="349"/>
      <c r="L22" s="6"/>
      <c r="M22" s="339"/>
      <c r="N22" s="349"/>
      <c r="O22" s="302"/>
      <c r="P22" s="339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</row>
    <row r="23" spans="1:43" hidden="1" x14ac:dyDescent="0.2">
      <c r="A23" s="179"/>
      <c r="B23" s="186"/>
      <c r="C23" s="183"/>
      <c r="D23" s="183"/>
      <c r="E23" s="183"/>
      <c r="F23" s="183"/>
      <c r="G23" s="308"/>
      <c r="H23" s="341"/>
      <c r="I23" s="302"/>
      <c r="J23" s="339"/>
      <c r="K23" s="349"/>
      <c r="L23" s="6"/>
      <c r="M23" s="339"/>
      <c r="N23" s="349"/>
      <c r="O23" s="302"/>
      <c r="P23" s="339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</row>
    <row r="24" spans="1:43" hidden="1" x14ac:dyDescent="0.2">
      <c r="A24" s="179"/>
      <c r="B24" s="190"/>
      <c r="C24" s="183"/>
      <c r="D24" s="183"/>
      <c r="E24" s="183"/>
      <c r="F24" s="183"/>
      <c r="G24" s="308"/>
      <c r="H24" s="341"/>
      <c r="I24" s="302"/>
      <c r="J24" s="339"/>
      <c r="K24" s="349"/>
      <c r="L24" s="6"/>
      <c r="M24" s="339"/>
      <c r="N24" s="349"/>
      <c r="O24" s="302"/>
      <c r="P24" s="339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</row>
    <row r="25" spans="1:43" hidden="1" x14ac:dyDescent="0.2">
      <c r="A25" s="179"/>
      <c r="B25" s="182"/>
      <c r="C25" s="183"/>
      <c r="D25" s="184"/>
      <c r="E25" s="184"/>
      <c r="F25" s="184"/>
      <c r="G25" s="309"/>
      <c r="H25" s="342"/>
      <c r="I25" s="302"/>
      <c r="J25" s="339"/>
      <c r="K25" s="349"/>
      <c r="L25" s="6"/>
      <c r="M25" s="339"/>
      <c r="N25" s="349"/>
      <c r="O25" s="302"/>
      <c r="P25" s="339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</row>
    <row r="26" spans="1:43" hidden="1" x14ac:dyDescent="0.2">
      <c r="A26" s="179"/>
      <c r="B26" s="188"/>
      <c r="C26" s="183"/>
      <c r="D26" s="183"/>
      <c r="E26" s="183"/>
      <c r="F26" s="183"/>
      <c r="G26" s="308"/>
      <c r="H26" s="341"/>
      <c r="I26" s="302"/>
      <c r="J26" s="339"/>
      <c r="K26" s="349"/>
      <c r="L26" s="6"/>
      <c r="M26" s="339"/>
      <c r="N26" s="349"/>
      <c r="O26" s="302"/>
      <c r="P26" s="339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</row>
    <row r="27" spans="1:43" hidden="1" x14ac:dyDescent="0.2">
      <c r="A27" s="179"/>
      <c r="B27" s="186"/>
      <c r="C27" s="183"/>
      <c r="D27" s="183"/>
      <c r="E27" s="183"/>
      <c r="F27" s="183"/>
      <c r="G27" s="308"/>
      <c r="H27" s="341"/>
      <c r="I27" s="302"/>
      <c r="J27" s="339"/>
      <c r="K27" s="349"/>
      <c r="L27" s="6"/>
      <c r="M27" s="339"/>
      <c r="N27" s="349"/>
      <c r="O27" s="302"/>
      <c r="P27" s="339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</row>
    <row r="28" spans="1:43" hidden="1" x14ac:dyDescent="0.2">
      <c r="A28" s="179"/>
      <c r="B28" s="190"/>
      <c r="C28" s="183"/>
      <c r="D28" s="183"/>
      <c r="E28" s="183"/>
      <c r="F28" s="183"/>
      <c r="G28" s="308"/>
      <c r="H28" s="341"/>
      <c r="I28" s="302"/>
      <c r="J28" s="339"/>
      <c r="K28" s="349"/>
      <c r="L28" s="6"/>
      <c r="M28" s="339"/>
      <c r="N28" s="349"/>
      <c r="O28" s="302"/>
      <c r="P28" s="339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</row>
    <row r="29" spans="1:43" hidden="1" x14ac:dyDescent="0.2">
      <c r="A29" s="191"/>
      <c r="B29" s="182"/>
      <c r="C29" s="183"/>
      <c r="D29" s="184"/>
      <c r="E29" s="192"/>
      <c r="F29" s="192"/>
      <c r="G29" s="310"/>
      <c r="H29" s="342"/>
      <c r="I29" s="302"/>
      <c r="J29" s="339"/>
      <c r="K29" s="349"/>
      <c r="L29" s="6"/>
      <c r="M29" s="339"/>
      <c r="N29" s="349"/>
      <c r="O29" s="302"/>
      <c r="P29" s="339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</row>
    <row r="30" spans="1:43" hidden="1" x14ac:dyDescent="0.2">
      <c r="A30" s="179"/>
      <c r="B30" s="186"/>
      <c r="C30" s="183"/>
      <c r="D30" s="183"/>
      <c r="E30" s="183"/>
      <c r="F30" s="183"/>
      <c r="G30" s="308"/>
      <c r="H30" s="341"/>
      <c r="I30" s="302"/>
      <c r="J30" s="339"/>
      <c r="K30" s="349"/>
      <c r="L30" s="6"/>
      <c r="M30" s="339"/>
      <c r="N30" s="349"/>
      <c r="O30" s="302"/>
      <c r="P30" s="339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</row>
    <row r="31" spans="1:43" hidden="1" x14ac:dyDescent="0.2">
      <c r="A31" s="179"/>
      <c r="B31" s="186"/>
      <c r="C31" s="183"/>
      <c r="D31" s="193"/>
      <c r="E31" s="193"/>
      <c r="F31" s="193"/>
      <c r="G31" s="308"/>
      <c r="H31" s="341"/>
      <c r="I31" s="302"/>
      <c r="J31" s="339"/>
      <c r="K31" s="349"/>
      <c r="L31" s="6"/>
      <c r="M31" s="339"/>
      <c r="N31" s="349"/>
      <c r="O31" s="302"/>
      <c r="P31" s="339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</row>
    <row r="32" spans="1:43" hidden="1" x14ac:dyDescent="0.2">
      <c r="A32" s="179"/>
      <c r="B32" s="190"/>
      <c r="C32" s="183"/>
      <c r="D32" s="193"/>
      <c r="E32" s="193"/>
      <c r="F32" s="193"/>
      <c r="G32" s="308"/>
      <c r="H32" s="341"/>
      <c r="I32" s="302"/>
      <c r="J32" s="339"/>
      <c r="K32" s="349"/>
      <c r="L32" s="6"/>
      <c r="M32" s="339"/>
      <c r="N32" s="349"/>
      <c r="O32" s="302"/>
      <c r="P32" s="339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</row>
    <row r="33" spans="1:43" hidden="1" x14ac:dyDescent="0.2">
      <c r="A33" s="179"/>
      <c r="B33" s="186"/>
      <c r="C33" s="183"/>
      <c r="D33" s="193"/>
      <c r="E33" s="193"/>
      <c r="F33" s="193"/>
      <c r="G33" s="308"/>
      <c r="H33" s="341"/>
      <c r="I33" s="302"/>
      <c r="J33" s="339"/>
      <c r="K33" s="349"/>
      <c r="L33" s="6"/>
      <c r="M33" s="339"/>
      <c r="N33" s="349"/>
      <c r="O33" s="302"/>
      <c r="P33" s="339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</row>
    <row r="34" spans="1:43" hidden="1" x14ac:dyDescent="0.2">
      <c r="A34" s="179"/>
      <c r="B34" s="190"/>
      <c r="C34" s="183"/>
      <c r="D34" s="193"/>
      <c r="E34" s="193"/>
      <c r="F34" s="193"/>
      <c r="G34" s="308"/>
      <c r="H34" s="341"/>
      <c r="I34" s="302"/>
      <c r="J34" s="339"/>
      <c r="K34" s="349"/>
      <c r="L34" s="6"/>
      <c r="M34" s="339"/>
      <c r="N34" s="349"/>
      <c r="O34" s="302"/>
      <c r="P34" s="339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</row>
    <row r="35" spans="1:43" hidden="1" x14ac:dyDescent="0.2">
      <c r="A35" s="179"/>
      <c r="B35" s="186"/>
      <c r="C35" s="183"/>
      <c r="D35" s="193"/>
      <c r="E35" s="193"/>
      <c r="F35" s="193"/>
      <c r="G35" s="308"/>
      <c r="H35" s="341"/>
      <c r="I35" s="302"/>
      <c r="J35" s="339"/>
      <c r="K35" s="349"/>
      <c r="L35" s="6"/>
      <c r="M35" s="339"/>
      <c r="N35" s="349"/>
      <c r="O35" s="302"/>
      <c r="P35" s="339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</row>
    <row r="36" spans="1:43" hidden="1" x14ac:dyDescent="0.2">
      <c r="A36" s="179"/>
      <c r="B36" s="190"/>
      <c r="C36" s="183"/>
      <c r="D36" s="193"/>
      <c r="E36" s="193"/>
      <c r="F36" s="193"/>
      <c r="G36" s="308"/>
      <c r="H36" s="341"/>
      <c r="I36" s="302"/>
      <c r="J36" s="339"/>
      <c r="K36" s="349"/>
      <c r="L36" s="6"/>
      <c r="M36" s="339"/>
      <c r="N36" s="349"/>
      <c r="O36" s="302"/>
      <c r="P36" s="339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</row>
    <row r="37" spans="1:43" hidden="1" x14ac:dyDescent="0.2">
      <c r="A37" s="179"/>
      <c r="B37" s="186"/>
      <c r="C37" s="183"/>
      <c r="D37" s="193"/>
      <c r="E37" s="193"/>
      <c r="F37" s="193"/>
      <c r="G37" s="308"/>
      <c r="H37" s="341"/>
      <c r="I37" s="302"/>
      <c r="J37" s="339"/>
      <c r="K37" s="349"/>
      <c r="L37" s="6"/>
      <c r="M37" s="339"/>
      <c r="N37" s="349"/>
      <c r="O37" s="302"/>
      <c r="P37" s="339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</row>
    <row r="38" spans="1:43" hidden="1" x14ac:dyDescent="0.2">
      <c r="A38" s="179"/>
      <c r="B38" s="190"/>
      <c r="C38" s="183"/>
      <c r="D38" s="193"/>
      <c r="E38" s="193"/>
      <c r="F38" s="193"/>
      <c r="G38" s="308"/>
      <c r="H38" s="341"/>
      <c r="I38" s="302"/>
      <c r="J38" s="339"/>
      <c r="K38" s="349"/>
      <c r="L38" s="6"/>
      <c r="M38" s="339"/>
      <c r="N38" s="349"/>
      <c r="O38" s="302"/>
      <c r="P38" s="339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</row>
    <row r="39" spans="1:43" hidden="1" x14ac:dyDescent="0.2">
      <c r="A39" s="179"/>
      <c r="B39" s="186"/>
      <c r="C39" s="183"/>
      <c r="D39" s="193"/>
      <c r="E39" s="193"/>
      <c r="F39" s="193"/>
      <c r="G39" s="308"/>
      <c r="H39" s="341"/>
      <c r="I39" s="302"/>
      <c r="J39" s="339"/>
      <c r="K39" s="349"/>
      <c r="L39" s="6"/>
      <c r="M39" s="339"/>
      <c r="N39" s="349"/>
      <c r="O39" s="302"/>
      <c r="P39" s="339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</row>
    <row r="40" spans="1:43" hidden="1" x14ac:dyDescent="0.2">
      <c r="A40" s="179"/>
      <c r="B40" s="190"/>
      <c r="C40" s="183"/>
      <c r="D40" s="193"/>
      <c r="E40" s="193"/>
      <c r="F40" s="193"/>
      <c r="G40" s="308"/>
      <c r="H40" s="341"/>
      <c r="I40" s="302"/>
      <c r="J40" s="339"/>
      <c r="K40" s="349"/>
      <c r="L40" s="6"/>
      <c r="M40" s="339"/>
      <c r="N40" s="349"/>
      <c r="O40" s="302"/>
      <c r="P40" s="339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</row>
    <row r="41" spans="1:43" hidden="1" x14ac:dyDescent="0.2">
      <c r="A41" s="179"/>
      <c r="B41" s="194"/>
      <c r="C41" s="183"/>
      <c r="D41" s="195"/>
      <c r="E41" s="195"/>
      <c r="F41" s="196"/>
      <c r="G41" s="311"/>
      <c r="H41" s="342"/>
      <c r="I41" s="302"/>
      <c r="J41" s="339"/>
      <c r="K41" s="349"/>
      <c r="L41" s="6"/>
      <c r="M41" s="339"/>
      <c r="N41" s="349"/>
      <c r="O41" s="302"/>
      <c r="P41" s="339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</row>
    <row r="42" spans="1:43" hidden="1" x14ac:dyDescent="0.2">
      <c r="A42" s="179"/>
      <c r="B42" s="182"/>
      <c r="C42" s="183"/>
      <c r="D42" s="197"/>
      <c r="E42" s="197"/>
      <c r="F42" s="198"/>
      <c r="G42" s="312"/>
      <c r="H42" s="341"/>
      <c r="I42" s="302"/>
      <c r="J42" s="339"/>
      <c r="K42" s="349"/>
      <c r="L42" s="6"/>
      <c r="M42" s="339"/>
      <c r="N42" s="349"/>
      <c r="O42" s="302"/>
      <c r="P42" s="339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</row>
    <row r="43" spans="1:43" hidden="1" x14ac:dyDescent="0.2">
      <c r="A43" s="179"/>
      <c r="B43" s="186"/>
      <c r="C43" s="183"/>
      <c r="D43" s="197"/>
      <c r="E43" s="197"/>
      <c r="F43" s="197"/>
      <c r="G43" s="296"/>
      <c r="H43" s="341"/>
      <c r="I43" s="302"/>
      <c r="J43" s="339"/>
      <c r="K43" s="349"/>
      <c r="L43" s="6"/>
      <c r="M43" s="339"/>
      <c r="N43" s="349"/>
      <c r="O43" s="302"/>
      <c r="P43" s="339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</row>
    <row r="44" spans="1:43" hidden="1" x14ac:dyDescent="0.2">
      <c r="A44" s="179"/>
      <c r="B44" s="186"/>
      <c r="C44" s="183"/>
      <c r="D44" s="197"/>
      <c r="E44" s="197"/>
      <c r="F44" s="197"/>
      <c r="G44" s="296"/>
      <c r="H44" s="341"/>
      <c r="I44" s="302"/>
      <c r="J44" s="339"/>
      <c r="K44" s="349"/>
      <c r="L44" s="6"/>
      <c r="M44" s="339"/>
      <c r="N44" s="349"/>
      <c r="O44" s="302"/>
      <c r="P44" s="339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</row>
    <row r="45" spans="1:43" hidden="1" x14ac:dyDescent="0.2">
      <c r="A45" s="179"/>
      <c r="B45" s="199"/>
      <c r="C45" s="183"/>
      <c r="D45" s="197"/>
      <c r="E45" s="197"/>
      <c r="F45" s="197"/>
      <c r="G45" s="296"/>
      <c r="H45" s="341"/>
      <c r="I45" s="302"/>
      <c r="J45" s="339"/>
      <c r="K45" s="349"/>
      <c r="L45" s="6"/>
      <c r="M45" s="339"/>
      <c r="N45" s="349"/>
      <c r="O45" s="302"/>
      <c r="P45" s="339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</row>
    <row r="46" spans="1:43" hidden="1" x14ac:dyDescent="0.2">
      <c r="A46" s="191"/>
      <c r="B46" s="182"/>
      <c r="C46" s="183"/>
      <c r="D46" s="192"/>
      <c r="E46" s="192"/>
      <c r="F46" s="192"/>
      <c r="G46" s="310"/>
      <c r="H46" s="342"/>
      <c r="I46" s="302"/>
      <c r="J46" s="339"/>
      <c r="K46" s="349"/>
      <c r="L46" s="6"/>
      <c r="M46" s="339"/>
      <c r="N46" s="349"/>
      <c r="O46" s="302"/>
      <c r="P46" s="339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</row>
    <row r="47" spans="1:43" hidden="1" x14ac:dyDescent="0.2">
      <c r="A47" s="191"/>
      <c r="B47" s="182"/>
      <c r="C47" s="183"/>
      <c r="D47" s="189"/>
      <c r="E47" s="189"/>
      <c r="F47" s="189"/>
      <c r="G47" s="313"/>
      <c r="H47" s="341"/>
      <c r="I47" s="302"/>
      <c r="J47" s="339"/>
      <c r="K47" s="349"/>
      <c r="L47" s="6"/>
      <c r="M47" s="339"/>
      <c r="N47" s="349"/>
      <c r="O47" s="302"/>
      <c r="P47" s="339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</row>
    <row r="48" spans="1:43" hidden="1" x14ac:dyDescent="0.2">
      <c r="A48" s="191"/>
      <c r="B48" s="186"/>
      <c r="C48" s="183"/>
      <c r="D48" s="189"/>
      <c r="E48" s="189"/>
      <c r="F48" s="189"/>
      <c r="G48" s="313"/>
      <c r="H48" s="341"/>
      <c r="I48" s="302"/>
      <c r="J48" s="339"/>
      <c r="K48" s="349"/>
      <c r="L48" s="6"/>
      <c r="M48" s="339"/>
      <c r="N48" s="349"/>
      <c r="O48" s="302"/>
      <c r="P48" s="339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</row>
    <row r="49" spans="1:43" hidden="1" x14ac:dyDescent="0.2">
      <c r="A49" s="191"/>
      <c r="B49" s="186"/>
      <c r="C49" s="183"/>
      <c r="D49" s="189"/>
      <c r="E49" s="189"/>
      <c r="F49" s="189"/>
      <c r="G49" s="313"/>
      <c r="H49" s="341"/>
      <c r="I49" s="302"/>
      <c r="J49" s="339"/>
      <c r="K49" s="349"/>
      <c r="L49" s="6"/>
      <c r="M49" s="339"/>
      <c r="N49" s="349"/>
      <c r="O49" s="302"/>
      <c r="P49" s="339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</row>
    <row r="50" spans="1:43" hidden="1" x14ac:dyDescent="0.2">
      <c r="A50" s="191"/>
      <c r="B50" s="199"/>
      <c r="C50" s="183"/>
      <c r="D50" s="189"/>
      <c r="E50" s="189"/>
      <c r="F50" s="189"/>
      <c r="G50" s="313"/>
      <c r="H50" s="341"/>
      <c r="I50" s="302"/>
      <c r="J50" s="339"/>
      <c r="K50" s="349"/>
      <c r="L50" s="6"/>
      <c r="M50" s="339"/>
      <c r="N50" s="349"/>
      <c r="O50" s="302"/>
      <c r="P50" s="339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</row>
    <row r="51" spans="1:43" hidden="1" x14ac:dyDescent="0.2">
      <c r="A51" s="191"/>
      <c r="B51" s="186"/>
      <c r="C51" s="183"/>
      <c r="D51" s="189"/>
      <c r="E51" s="189"/>
      <c r="F51" s="189"/>
      <c r="G51" s="313"/>
      <c r="H51" s="341"/>
      <c r="I51" s="302"/>
      <c r="J51" s="339"/>
      <c r="K51" s="349"/>
      <c r="L51" s="6"/>
      <c r="M51" s="339"/>
      <c r="N51" s="349"/>
      <c r="O51" s="302"/>
      <c r="P51" s="339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</row>
    <row r="52" spans="1:43" hidden="1" x14ac:dyDescent="0.2">
      <c r="A52" s="191"/>
      <c r="B52" s="186"/>
      <c r="C52" s="183"/>
      <c r="D52" s="189"/>
      <c r="E52" s="189"/>
      <c r="F52" s="200"/>
      <c r="G52" s="313"/>
      <c r="H52" s="341"/>
      <c r="I52" s="302"/>
      <c r="J52" s="339"/>
      <c r="K52" s="349"/>
      <c r="L52" s="6"/>
      <c r="M52" s="339"/>
      <c r="N52" s="349"/>
      <c r="O52" s="302"/>
      <c r="P52" s="339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</row>
    <row r="53" spans="1:43" hidden="1" x14ac:dyDescent="0.2">
      <c r="A53" s="179"/>
      <c r="B53" s="199"/>
      <c r="C53" s="183"/>
      <c r="D53" s="189"/>
      <c r="E53" s="189"/>
      <c r="F53" s="200"/>
      <c r="G53" s="313"/>
      <c r="H53" s="341"/>
      <c r="I53" s="302"/>
      <c r="J53" s="339"/>
      <c r="K53" s="349"/>
      <c r="L53" s="6"/>
      <c r="M53" s="339"/>
      <c r="N53" s="349"/>
      <c r="O53" s="302"/>
      <c r="P53" s="339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</row>
    <row r="54" spans="1:43" hidden="1" x14ac:dyDescent="0.2">
      <c r="A54" s="179"/>
      <c r="B54" s="186"/>
      <c r="C54" s="183"/>
      <c r="D54" s="189"/>
      <c r="E54" s="189"/>
      <c r="F54" s="200"/>
      <c r="G54" s="313"/>
      <c r="H54" s="341"/>
      <c r="I54" s="302"/>
      <c r="J54" s="339"/>
      <c r="K54" s="349"/>
      <c r="L54" s="6"/>
      <c r="M54" s="339"/>
      <c r="N54" s="349"/>
      <c r="O54" s="302"/>
      <c r="P54" s="339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</row>
    <row r="55" spans="1:43" hidden="1" x14ac:dyDescent="0.2">
      <c r="A55" s="179"/>
      <c r="B55" s="186"/>
      <c r="C55" s="183"/>
      <c r="D55" s="189"/>
      <c r="E55" s="189"/>
      <c r="F55" s="200"/>
      <c r="G55" s="313"/>
      <c r="H55" s="341"/>
      <c r="I55" s="302"/>
      <c r="J55" s="339"/>
      <c r="K55" s="349"/>
      <c r="L55" s="6"/>
      <c r="M55" s="339"/>
      <c r="N55" s="349"/>
      <c r="O55" s="302"/>
      <c r="P55" s="339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</row>
    <row r="56" spans="1:43" hidden="1" x14ac:dyDescent="0.2">
      <c r="A56" s="179"/>
      <c r="B56" s="199"/>
      <c r="C56" s="183"/>
      <c r="D56" s="189"/>
      <c r="E56" s="189"/>
      <c r="F56" s="200"/>
      <c r="G56" s="313"/>
      <c r="H56" s="341"/>
      <c r="I56" s="302"/>
      <c r="J56" s="339"/>
      <c r="K56" s="349"/>
      <c r="L56" s="6"/>
      <c r="M56" s="339"/>
      <c r="N56" s="349"/>
      <c r="O56" s="302"/>
      <c r="P56" s="339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</row>
    <row r="57" spans="1:43" hidden="1" x14ac:dyDescent="0.2">
      <c r="A57" s="179"/>
      <c r="B57" s="201"/>
      <c r="C57" s="183"/>
      <c r="D57" s="189"/>
      <c r="E57" s="189"/>
      <c r="F57" s="200"/>
      <c r="G57" s="313"/>
      <c r="H57" s="341"/>
      <c r="I57" s="302"/>
      <c r="J57" s="339"/>
      <c r="K57" s="349"/>
      <c r="L57" s="6"/>
      <c r="M57" s="339"/>
      <c r="N57" s="349"/>
      <c r="O57" s="302"/>
      <c r="P57" s="339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</row>
    <row r="58" spans="1:43" hidden="1" x14ac:dyDescent="0.2">
      <c r="A58" s="179"/>
      <c r="B58" s="180"/>
      <c r="C58" s="181"/>
      <c r="D58" s="181"/>
      <c r="E58" s="181"/>
      <c r="F58" s="181"/>
      <c r="G58" s="306"/>
      <c r="H58" s="338"/>
      <c r="I58" s="302"/>
      <c r="J58" s="339"/>
      <c r="K58" s="349"/>
      <c r="L58" s="6"/>
      <c r="M58" s="339"/>
      <c r="N58" s="349"/>
      <c r="O58" s="302"/>
      <c r="P58" s="339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</row>
    <row r="59" spans="1:43" hidden="1" x14ac:dyDescent="0.2">
      <c r="A59" s="179"/>
      <c r="B59" s="182"/>
      <c r="C59" s="183"/>
      <c r="D59" s="184"/>
      <c r="E59" s="185"/>
      <c r="F59" s="185"/>
      <c r="G59" s="307"/>
      <c r="H59" s="340"/>
      <c r="I59" s="302"/>
      <c r="J59" s="339"/>
      <c r="K59" s="349"/>
      <c r="L59" s="6"/>
      <c r="M59" s="339"/>
      <c r="N59" s="349"/>
      <c r="O59" s="302"/>
      <c r="P59" s="339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</row>
    <row r="60" spans="1:43" hidden="1" x14ac:dyDescent="0.2">
      <c r="A60" s="179"/>
      <c r="B60" s="186"/>
      <c r="C60" s="183"/>
      <c r="D60" s="183"/>
      <c r="E60" s="183"/>
      <c r="F60" s="183"/>
      <c r="G60" s="308"/>
      <c r="H60" s="341"/>
      <c r="I60" s="302"/>
      <c r="J60" s="339"/>
      <c r="K60" s="349"/>
      <c r="L60" s="6"/>
      <c r="M60" s="339"/>
      <c r="N60" s="349"/>
      <c r="O60" s="302"/>
      <c r="P60" s="339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</row>
    <row r="61" spans="1:43" hidden="1" x14ac:dyDescent="0.2">
      <c r="A61" s="179"/>
      <c r="B61" s="186"/>
      <c r="C61" s="183"/>
      <c r="D61" s="183"/>
      <c r="E61" s="183"/>
      <c r="F61" s="183"/>
      <c r="G61" s="308"/>
      <c r="H61" s="341"/>
      <c r="I61" s="302"/>
      <c r="J61" s="339"/>
      <c r="K61" s="349"/>
      <c r="L61" s="6"/>
      <c r="M61" s="339"/>
      <c r="N61" s="349"/>
      <c r="O61" s="302"/>
      <c r="P61" s="339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</row>
    <row r="62" spans="1:43" hidden="1" x14ac:dyDescent="0.2">
      <c r="A62" s="179"/>
      <c r="B62" s="187"/>
      <c r="C62" s="183"/>
      <c r="D62" s="183"/>
      <c r="E62" s="183"/>
      <c r="F62" s="183"/>
      <c r="G62" s="308"/>
      <c r="H62" s="341"/>
      <c r="I62" s="302"/>
      <c r="J62" s="339"/>
      <c r="K62" s="349"/>
      <c r="L62" s="6"/>
      <c r="M62" s="339"/>
      <c r="N62" s="349"/>
      <c r="O62" s="302"/>
      <c r="P62" s="339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</row>
    <row r="63" spans="1:43" hidden="1" x14ac:dyDescent="0.2">
      <c r="A63" s="179"/>
      <c r="B63" s="186"/>
      <c r="C63" s="183"/>
      <c r="D63" s="183"/>
      <c r="E63" s="183"/>
      <c r="F63" s="183"/>
      <c r="G63" s="308"/>
      <c r="H63" s="341"/>
      <c r="I63" s="302"/>
      <c r="J63" s="339"/>
      <c r="K63" s="349"/>
      <c r="L63" s="6"/>
      <c r="M63" s="339"/>
      <c r="N63" s="349"/>
      <c r="O63" s="302"/>
      <c r="P63" s="339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</row>
    <row r="64" spans="1:43" hidden="1" x14ac:dyDescent="0.2">
      <c r="A64" s="179"/>
      <c r="B64" s="186"/>
      <c r="C64" s="183"/>
      <c r="D64" s="183"/>
      <c r="E64" s="183"/>
      <c r="F64" s="183"/>
      <c r="G64" s="308"/>
      <c r="H64" s="341"/>
      <c r="I64" s="302"/>
      <c r="J64" s="339"/>
      <c r="K64" s="349"/>
      <c r="L64" s="6"/>
      <c r="M64" s="339"/>
      <c r="N64" s="349"/>
      <c r="O64" s="302"/>
      <c r="P64" s="339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</row>
    <row r="65" spans="1:43" hidden="1" x14ac:dyDescent="0.2">
      <c r="A65" s="179"/>
      <c r="B65" s="187"/>
      <c r="C65" s="183"/>
      <c r="D65" s="183"/>
      <c r="E65" s="183"/>
      <c r="F65" s="183"/>
      <c r="G65" s="308"/>
      <c r="H65" s="341"/>
      <c r="I65" s="302"/>
      <c r="J65" s="339"/>
      <c r="K65" s="349"/>
      <c r="L65" s="6"/>
      <c r="M65" s="339"/>
      <c r="N65" s="349"/>
      <c r="O65" s="302"/>
      <c r="P65" s="339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</row>
    <row r="66" spans="1:43" hidden="1" x14ac:dyDescent="0.2">
      <c r="A66" s="179"/>
      <c r="B66" s="188"/>
      <c r="C66" s="183"/>
      <c r="D66" s="183"/>
      <c r="E66" s="183"/>
      <c r="F66" s="183"/>
      <c r="G66" s="308"/>
      <c r="H66" s="341"/>
      <c r="I66" s="302"/>
      <c r="J66" s="339"/>
      <c r="K66" s="349"/>
      <c r="L66" s="6"/>
      <c r="M66" s="339"/>
      <c r="N66" s="349"/>
      <c r="O66" s="302"/>
      <c r="P66" s="339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</row>
    <row r="67" spans="1:43" hidden="1" x14ac:dyDescent="0.2">
      <c r="A67" s="179"/>
      <c r="B67" s="186"/>
      <c r="C67" s="183"/>
      <c r="D67" s="189"/>
      <c r="E67" s="189"/>
      <c r="F67" s="189"/>
      <c r="G67" s="308"/>
      <c r="H67" s="341"/>
      <c r="I67" s="302"/>
      <c r="J67" s="339"/>
      <c r="K67" s="349"/>
      <c r="L67" s="6"/>
      <c r="M67" s="339"/>
      <c r="N67" s="349"/>
      <c r="O67" s="302"/>
      <c r="P67" s="339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</row>
    <row r="68" spans="1:43" hidden="1" x14ac:dyDescent="0.2">
      <c r="A68" s="179"/>
      <c r="B68" s="190"/>
      <c r="C68" s="183"/>
      <c r="D68" s="183"/>
      <c r="E68" s="183"/>
      <c r="F68" s="189"/>
      <c r="G68" s="308"/>
      <c r="H68" s="341"/>
      <c r="I68" s="302"/>
      <c r="J68" s="339"/>
      <c r="K68" s="349"/>
      <c r="L68" s="6"/>
      <c r="M68" s="339"/>
      <c r="N68" s="349"/>
      <c r="O68" s="302"/>
      <c r="P68" s="339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</row>
    <row r="69" spans="1:43" hidden="1" x14ac:dyDescent="0.2">
      <c r="A69" s="179"/>
      <c r="B69" s="186"/>
      <c r="C69" s="183"/>
      <c r="D69" s="183"/>
      <c r="E69" s="183"/>
      <c r="F69" s="183"/>
      <c r="G69" s="308"/>
      <c r="H69" s="341"/>
      <c r="I69" s="302"/>
      <c r="J69" s="339"/>
      <c r="K69" s="349"/>
      <c r="L69" s="6"/>
      <c r="M69" s="339"/>
      <c r="N69" s="349"/>
      <c r="O69" s="302"/>
      <c r="P69" s="339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</row>
    <row r="70" spans="1:43" hidden="1" x14ac:dyDescent="0.2">
      <c r="A70" s="179"/>
      <c r="B70" s="186"/>
      <c r="C70" s="183"/>
      <c r="D70" s="183"/>
      <c r="E70" s="183"/>
      <c r="F70" s="183"/>
      <c r="G70" s="308"/>
      <c r="H70" s="341"/>
      <c r="I70" s="302"/>
      <c r="J70" s="339"/>
      <c r="K70" s="349"/>
      <c r="L70" s="6"/>
      <c r="M70" s="339"/>
      <c r="N70" s="349"/>
      <c r="O70" s="302"/>
      <c r="P70" s="339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</row>
    <row r="71" spans="1:43" hidden="1" x14ac:dyDescent="0.2">
      <c r="A71" s="179"/>
      <c r="B71" s="190"/>
      <c r="C71" s="183"/>
      <c r="D71" s="183"/>
      <c r="E71" s="183"/>
      <c r="F71" s="183"/>
      <c r="G71" s="308"/>
      <c r="H71" s="341"/>
      <c r="I71" s="302"/>
      <c r="J71" s="339"/>
      <c r="K71" s="349"/>
      <c r="L71" s="6"/>
      <c r="M71" s="339"/>
      <c r="N71" s="349"/>
      <c r="O71" s="302"/>
      <c r="P71" s="339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</row>
    <row r="72" spans="1:43" hidden="1" x14ac:dyDescent="0.2">
      <c r="A72" s="179"/>
      <c r="B72" s="182"/>
      <c r="C72" s="183"/>
      <c r="D72" s="184"/>
      <c r="E72" s="184"/>
      <c r="F72" s="184"/>
      <c r="G72" s="309"/>
      <c r="H72" s="342"/>
      <c r="I72" s="302"/>
      <c r="J72" s="339"/>
      <c r="K72" s="349"/>
      <c r="L72" s="6"/>
      <c r="M72" s="339"/>
      <c r="N72" s="349"/>
      <c r="O72" s="302"/>
      <c r="P72" s="339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</row>
    <row r="73" spans="1:43" hidden="1" x14ac:dyDescent="0.2">
      <c r="A73" s="179"/>
      <c r="B73" s="188"/>
      <c r="C73" s="183"/>
      <c r="D73" s="183"/>
      <c r="E73" s="183"/>
      <c r="F73" s="183"/>
      <c r="G73" s="308"/>
      <c r="H73" s="341"/>
      <c r="I73" s="302"/>
      <c r="J73" s="339"/>
      <c r="K73" s="349"/>
      <c r="L73" s="6"/>
      <c r="M73" s="339"/>
      <c r="N73" s="349"/>
      <c r="O73" s="302"/>
      <c r="P73" s="339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</row>
    <row r="74" spans="1:43" hidden="1" x14ac:dyDescent="0.2">
      <c r="A74" s="179"/>
      <c r="B74" s="186"/>
      <c r="C74" s="183"/>
      <c r="D74" s="183"/>
      <c r="E74" s="183"/>
      <c r="F74" s="183"/>
      <c r="G74" s="308"/>
      <c r="H74" s="341"/>
      <c r="I74" s="302"/>
      <c r="J74" s="339"/>
      <c r="K74" s="349"/>
      <c r="L74" s="6"/>
      <c r="M74" s="339"/>
      <c r="N74" s="349"/>
      <c r="O74" s="302"/>
      <c r="P74" s="339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</row>
    <row r="75" spans="1:43" hidden="1" x14ac:dyDescent="0.2">
      <c r="A75" s="179"/>
      <c r="B75" s="190"/>
      <c r="C75" s="183"/>
      <c r="D75" s="183"/>
      <c r="E75" s="183"/>
      <c r="F75" s="183"/>
      <c r="G75" s="308"/>
      <c r="H75" s="341"/>
      <c r="I75" s="302"/>
      <c r="J75" s="339"/>
      <c r="K75" s="349"/>
      <c r="L75" s="6"/>
      <c r="M75" s="339"/>
      <c r="N75" s="349"/>
      <c r="O75" s="302"/>
      <c r="P75" s="339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</row>
    <row r="76" spans="1:43" hidden="1" x14ac:dyDescent="0.2">
      <c r="A76" s="191"/>
      <c r="B76" s="182"/>
      <c r="C76" s="183"/>
      <c r="D76" s="184"/>
      <c r="E76" s="192"/>
      <c r="F76" s="192"/>
      <c r="G76" s="310"/>
      <c r="H76" s="342"/>
      <c r="I76" s="302"/>
      <c r="J76" s="339"/>
      <c r="K76" s="349"/>
      <c r="L76" s="6"/>
      <c r="M76" s="339"/>
      <c r="N76" s="349"/>
      <c r="O76" s="302"/>
      <c r="P76" s="339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</row>
    <row r="77" spans="1:43" hidden="1" x14ac:dyDescent="0.2">
      <c r="A77" s="191"/>
      <c r="B77" s="186"/>
      <c r="C77" s="183"/>
      <c r="D77" s="202"/>
      <c r="E77" s="202"/>
      <c r="F77" s="192"/>
      <c r="G77" s="310"/>
      <c r="H77" s="341"/>
      <c r="I77" s="302"/>
      <c r="J77" s="339"/>
      <c r="K77" s="349"/>
      <c r="L77" s="6"/>
      <c r="M77" s="339"/>
      <c r="N77" s="349"/>
      <c r="O77" s="302"/>
      <c r="P77" s="339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</row>
    <row r="78" spans="1:43" hidden="1" x14ac:dyDescent="0.2">
      <c r="A78" s="191"/>
      <c r="B78" s="186"/>
      <c r="C78" s="183"/>
      <c r="D78" s="193"/>
      <c r="E78" s="193"/>
      <c r="F78" s="193"/>
      <c r="G78" s="310"/>
      <c r="H78" s="341"/>
      <c r="I78" s="302"/>
      <c r="J78" s="339"/>
      <c r="K78" s="349"/>
      <c r="L78" s="6"/>
      <c r="M78" s="339"/>
      <c r="N78" s="349"/>
      <c r="O78" s="302"/>
      <c r="P78" s="339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</row>
    <row r="79" spans="1:43" hidden="1" x14ac:dyDescent="0.2">
      <c r="A79" s="191"/>
      <c r="B79" s="186"/>
      <c r="C79" s="183"/>
      <c r="D79" s="193"/>
      <c r="E79" s="193"/>
      <c r="F79" s="193"/>
      <c r="G79" s="282"/>
      <c r="H79" s="341"/>
      <c r="I79" s="302"/>
      <c r="J79" s="339"/>
      <c r="K79" s="349"/>
      <c r="L79" s="6"/>
      <c r="M79" s="339"/>
      <c r="N79" s="349"/>
      <c r="O79" s="302"/>
      <c r="P79" s="339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</row>
    <row r="80" spans="1:43" hidden="1" x14ac:dyDescent="0.2">
      <c r="A80" s="191"/>
      <c r="B80" s="203"/>
      <c r="C80" s="183"/>
      <c r="D80" s="193"/>
      <c r="E80" s="193"/>
      <c r="F80" s="193"/>
      <c r="G80" s="282"/>
      <c r="H80" s="341"/>
      <c r="I80" s="302"/>
      <c r="J80" s="339"/>
      <c r="K80" s="349"/>
      <c r="L80" s="6"/>
      <c r="M80" s="339"/>
      <c r="N80" s="349"/>
      <c r="O80" s="302"/>
      <c r="P80" s="339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</row>
    <row r="81" spans="1:43" hidden="1" x14ac:dyDescent="0.2">
      <c r="A81" s="179"/>
      <c r="B81" s="186"/>
      <c r="C81" s="183"/>
      <c r="D81" s="183"/>
      <c r="E81" s="183"/>
      <c r="F81" s="183"/>
      <c r="G81" s="308"/>
      <c r="H81" s="341"/>
      <c r="I81" s="302"/>
      <c r="J81" s="339"/>
      <c r="K81" s="349"/>
      <c r="L81" s="6"/>
      <c r="M81" s="339"/>
      <c r="N81" s="349"/>
      <c r="O81" s="302"/>
      <c r="P81" s="339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</row>
    <row r="82" spans="1:43" hidden="1" x14ac:dyDescent="0.2">
      <c r="A82" s="179"/>
      <c r="B82" s="186"/>
      <c r="C82" s="183"/>
      <c r="D82" s="193"/>
      <c r="E82" s="193"/>
      <c r="F82" s="193"/>
      <c r="G82" s="308"/>
      <c r="H82" s="341"/>
      <c r="I82" s="302"/>
      <c r="J82" s="339"/>
      <c r="K82" s="349"/>
      <c r="L82" s="6"/>
      <c r="M82" s="339"/>
      <c r="N82" s="349"/>
      <c r="O82" s="302"/>
      <c r="P82" s="339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</row>
    <row r="83" spans="1:43" hidden="1" x14ac:dyDescent="0.2">
      <c r="A83" s="179"/>
      <c r="B83" s="190"/>
      <c r="C83" s="183"/>
      <c r="D83" s="193"/>
      <c r="E83" s="193"/>
      <c r="F83" s="193"/>
      <c r="G83" s="308"/>
      <c r="H83" s="341"/>
      <c r="I83" s="302"/>
      <c r="J83" s="339"/>
      <c r="K83" s="349"/>
      <c r="L83" s="6"/>
      <c r="M83" s="339"/>
      <c r="N83" s="349"/>
      <c r="O83" s="302"/>
      <c r="P83" s="339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</row>
    <row r="84" spans="1:43" hidden="1" x14ac:dyDescent="0.2">
      <c r="A84" s="179"/>
      <c r="B84" s="186"/>
      <c r="C84" s="183"/>
      <c r="D84" s="193"/>
      <c r="E84" s="193"/>
      <c r="F84" s="193"/>
      <c r="G84" s="308"/>
      <c r="H84" s="341"/>
      <c r="I84" s="302"/>
      <c r="J84" s="339"/>
      <c r="K84" s="349"/>
      <c r="L84" s="6"/>
      <c r="M84" s="339"/>
      <c r="N84" s="349"/>
      <c r="O84" s="302"/>
      <c r="P84" s="339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</row>
    <row r="85" spans="1:43" hidden="1" x14ac:dyDescent="0.2">
      <c r="A85" s="179"/>
      <c r="B85" s="190"/>
      <c r="C85" s="183"/>
      <c r="D85" s="193"/>
      <c r="E85" s="193"/>
      <c r="F85" s="193"/>
      <c r="G85" s="308"/>
      <c r="H85" s="341"/>
      <c r="I85" s="302"/>
      <c r="J85" s="339"/>
      <c r="K85" s="349"/>
      <c r="L85" s="6"/>
      <c r="M85" s="339"/>
      <c r="N85" s="349"/>
      <c r="O85" s="302"/>
      <c r="P85" s="339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</row>
    <row r="86" spans="1:43" hidden="1" x14ac:dyDescent="0.2">
      <c r="A86" s="179"/>
      <c r="B86" s="186"/>
      <c r="C86" s="183"/>
      <c r="D86" s="193"/>
      <c r="E86" s="193"/>
      <c r="F86" s="193"/>
      <c r="G86" s="308"/>
      <c r="H86" s="341"/>
      <c r="I86" s="302"/>
      <c r="J86" s="339"/>
      <c r="K86" s="349"/>
      <c r="L86" s="6"/>
      <c r="M86" s="339"/>
      <c r="N86" s="349"/>
      <c r="O86" s="302"/>
      <c r="P86" s="339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</row>
    <row r="87" spans="1:43" hidden="1" x14ac:dyDescent="0.2">
      <c r="A87" s="179"/>
      <c r="B87" s="190"/>
      <c r="C87" s="183"/>
      <c r="D87" s="193"/>
      <c r="E87" s="193"/>
      <c r="F87" s="193"/>
      <c r="G87" s="308"/>
      <c r="H87" s="341"/>
      <c r="I87" s="302"/>
      <c r="J87" s="339"/>
      <c r="K87" s="349"/>
      <c r="L87" s="6"/>
      <c r="M87" s="339"/>
      <c r="N87" s="349"/>
      <c r="O87" s="302"/>
      <c r="P87" s="339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</row>
    <row r="88" spans="1:43" hidden="1" x14ac:dyDescent="0.2">
      <c r="A88" s="179"/>
      <c r="B88" s="186"/>
      <c r="C88" s="183"/>
      <c r="D88" s="193"/>
      <c r="E88" s="193"/>
      <c r="F88" s="193"/>
      <c r="G88" s="308"/>
      <c r="H88" s="341"/>
      <c r="I88" s="302"/>
      <c r="J88" s="339"/>
      <c r="K88" s="349"/>
      <c r="L88" s="6"/>
      <c r="M88" s="339"/>
      <c r="N88" s="349"/>
      <c r="O88" s="302"/>
      <c r="P88" s="339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</row>
    <row r="89" spans="1:43" hidden="1" x14ac:dyDescent="0.2">
      <c r="A89" s="179"/>
      <c r="B89" s="190"/>
      <c r="C89" s="183"/>
      <c r="D89" s="193"/>
      <c r="E89" s="193"/>
      <c r="F89" s="193"/>
      <c r="G89" s="308"/>
      <c r="H89" s="341"/>
      <c r="I89" s="302"/>
      <c r="J89" s="339"/>
      <c r="K89" s="349"/>
      <c r="L89" s="6"/>
      <c r="M89" s="339"/>
      <c r="N89" s="349"/>
      <c r="O89" s="302"/>
      <c r="P89" s="339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</row>
    <row r="90" spans="1:43" hidden="1" x14ac:dyDescent="0.2">
      <c r="A90" s="179"/>
      <c r="B90" s="186"/>
      <c r="C90" s="183"/>
      <c r="D90" s="193"/>
      <c r="E90" s="193"/>
      <c r="F90" s="193"/>
      <c r="G90" s="308"/>
      <c r="H90" s="341"/>
      <c r="I90" s="302"/>
      <c r="J90" s="339"/>
      <c r="K90" s="349"/>
      <c r="L90" s="6"/>
      <c r="M90" s="339"/>
      <c r="N90" s="349"/>
      <c r="O90" s="302"/>
      <c r="P90" s="339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</row>
    <row r="91" spans="1:43" hidden="1" x14ac:dyDescent="0.2">
      <c r="A91" s="179"/>
      <c r="B91" s="190"/>
      <c r="C91" s="183"/>
      <c r="D91" s="193"/>
      <c r="E91" s="193"/>
      <c r="F91" s="193"/>
      <c r="G91" s="308"/>
      <c r="H91" s="341"/>
      <c r="I91" s="302"/>
      <c r="J91" s="339"/>
      <c r="K91" s="349"/>
      <c r="L91" s="6"/>
      <c r="M91" s="339"/>
      <c r="N91" s="349"/>
      <c r="O91" s="302"/>
      <c r="P91" s="339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</row>
    <row r="92" spans="1:43" hidden="1" x14ac:dyDescent="0.2">
      <c r="A92" s="191"/>
      <c r="B92" s="182"/>
      <c r="C92" s="183"/>
      <c r="D92" s="192"/>
      <c r="E92" s="192"/>
      <c r="F92" s="192"/>
      <c r="G92" s="310"/>
      <c r="H92" s="342"/>
      <c r="I92" s="302"/>
      <c r="J92" s="339"/>
      <c r="K92" s="349"/>
      <c r="L92" s="6"/>
      <c r="M92" s="339"/>
      <c r="N92" s="349"/>
      <c r="O92" s="302"/>
      <c r="P92" s="339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</row>
    <row r="93" spans="1:43" hidden="1" x14ac:dyDescent="0.2">
      <c r="A93" s="191"/>
      <c r="B93" s="182"/>
      <c r="C93" s="183"/>
      <c r="D93" s="189"/>
      <c r="E93" s="189"/>
      <c r="F93" s="189"/>
      <c r="G93" s="313"/>
      <c r="H93" s="341"/>
      <c r="I93" s="302"/>
      <c r="J93" s="339"/>
      <c r="K93" s="349"/>
      <c r="L93" s="6"/>
      <c r="M93" s="339"/>
      <c r="N93" s="349"/>
      <c r="O93" s="302"/>
      <c r="P93" s="339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</row>
    <row r="94" spans="1:43" hidden="1" x14ac:dyDescent="0.2">
      <c r="A94" s="191"/>
      <c r="B94" s="186"/>
      <c r="C94" s="183"/>
      <c r="D94" s="189"/>
      <c r="E94" s="189"/>
      <c r="F94" s="189"/>
      <c r="G94" s="313"/>
      <c r="H94" s="341"/>
      <c r="I94" s="302"/>
      <c r="J94" s="339"/>
      <c r="K94" s="349"/>
      <c r="L94" s="6"/>
      <c r="M94" s="339"/>
      <c r="N94" s="349"/>
      <c r="O94" s="302"/>
      <c r="P94" s="339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</row>
    <row r="95" spans="1:43" hidden="1" x14ac:dyDescent="0.2">
      <c r="A95" s="191"/>
      <c r="B95" s="186"/>
      <c r="C95" s="183"/>
      <c r="D95" s="189"/>
      <c r="E95" s="189"/>
      <c r="F95" s="189"/>
      <c r="G95" s="313"/>
      <c r="H95" s="341"/>
      <c r="I95" s="302"/>
      <c r="J95" s="339"/>
      <c r="K95" s="349"/>
      <c r="L95" s="6"/>
      <c r="M95" s="339"/>
      <c r="N95" s="349"/>
      <c r="O95" s="302"/>
      <c r="P95" s="339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</row>
    <row r="96" spans="1:43" hidden="1" x14ac:dyDescent="0.2">
      <c r="A96" s="191"/>
      <c r="B96" s="199"/>
      <c r="C96" s="183"/>
      <c r="D96" s="189"/>
      <c r="E96" s="189"/>
      <c r="F96" s="189"/>
      <c r="G96" s="313"/>
      <c r="H96" s="341"/>
      <c r="I96" s="302"/>
      <c r="J96" s="339"/>
      <c r="K96" s="349"/>
      <c r="L96" s="6"/>
      <c r="M96" s="339"/>
      <c r="N96" s="349"/>
      <c r="O96" s="302"/>
      <c r="P96" s="339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</row>
    <row r="97" spans="1:43" hidden="1" x14ac:dyDescent="0.2">
      <c r="A97" s="191"/>
      <c r="B97" s="186"/>
      <c r="C97" s="183"/>
      <c r="D97" s="189"/>
      <c r="E97" s="189"/>
      <c r="F97" s="189"/>
      <c r="G97" s="313"/>
      <c r="H97" s="341"/>
      <c r="I97" s="302"/>
      <c r="J97" s="339"/>
      <c r="K97" s="349"/>
      <c r="L97" s="6"/>
      <c r="M97" s="339"/>
      <c r="N97" s="349"/>
      <c r="O97" s="302"/>
      <c r="P97" s="339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</row>
    <row r="98" spans="1:43" hidden="1" x14ac:dyDescent="0.2">
      <c r="A98" s="191"/>
      <c r="B98" s="186"/>
      <c r="C98" s="183"/>
      <c r="D98" s="189"/>
      <c r="E98" s="189"/>
      <c r="F98" s="200"/>
      <c r="G98" s="313"/>
      <c r="H98" s="341"/>
      <c r="I98" s="302"/>
      <c r="J98" s="339"/>
      <c r="K98" s="349"/>
      <c r="L98" s="6"/>
      <c r="M98" s="339"/>
      <c r="N98" s="349"/>
      <c r="O98" s="302"/>
      <c r="P98" s="339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</row>
    <row r="99" spans="1:43" hidden="1" x14ac:dyDescent="0.2">
      <c r="A99" s="179"/>
      <c r="B99" s="199"/>
      <c r="C99" s="183"/>
      <c r="D99" s="189"/>
      <c r="E99" s="189"/>
      <c r="F99" s="200"/>
      <c r="G99" s="313"/>
      <c r="H99" s="341"/>
      <c r="I99" s="302"/>
      <c r="J99" s="339"/>
      <c r="K99" s="349"/>
      <c r="L99" s="6"/>
      <c r="M99" s="339"/>
      <c r="N99" s="349"/>
      <c r="O99" s="302"/>
      <c r="P99" s="339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</row>
    <row r="100" spans="1:43" hidden="1" x14ac:dyDescent="0.2">
      <c r="A100" s="179"/>
      <c r="B100" s="186"/>
      <c r="C100" s="183"/>
      <c r="D100" s="189"/>
      <c r="E100" s="189"/>
      <c r="F100" s="200"/>
      <c r="G100" s="313"/>
      <c r="H100" s="341"/>
      <c r="I100" s="302"/>
      <c r="J100" s="339"/>
      <c r="K100" s="349"/>
      <c r="L100" s="6"/>
      <c r="M100" s="339"/>
      <c r="N100" s="349"/>
      <c r="O100" s="302"/>
      <c r="P100" s="339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</row>
    <row r="101" spans="1:43" hidden="1" x14ac:dyDescent="0.2">
      <c r="A101" s="179"/>
      <c r="B101" s="186"/>
      <c r="C101" s="183"/>
      <c r="D101" s="189"/>
      <c r="E101" s="189"/>
      <c r="F101" s="200"/>
      <c r="G101" s="313"/>
      <c r="H101" s="341"/>
      <c r="I101" s="302"/>
      <c r="J101" s="339"/>
      <c r="K101" s="349"/>
      <c r="L101" s="6"/>
      <c r="M101" s="339"/>
      <c r="N101" s="349"/>
      <c r="O101" s="302"/>
      <c r="P101" s="339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</row>
    <row r="102" spans="1:43" hidden="1" x14ac:dyDescent="0.2">
      <c r="A102" s="179"/>
      <c r="B102" s="199"/>
      <c r="C102" s="183"/>
      <c r="D102" s="189"/>
      <c r="E102" s="189"/>
      <c r="F102" s="200"/>
      <c r="G102" s="313"/>
      <c r="H102" s="341"/>
      <c r="I102" s="302"/>
      <c r="J102" s="339"/>
      <c r="K102" s="349"/>
      <c r="L102" s="6"/>
      <c r="M102" s="339"/>
      <c r="N102" s="349"/>
      <c r="O102" s="302"/>
      <c r="P102" s="339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</row>
    <row r="103" spans="1:43" hidden="1" x14ac:dyDescent="0.2">
      <c r="A103" s="179"/>
      <c r="B103" s="180"/>
      <c r="C103" s="181"/>
      <c r="D103" s="181"/>
      <c r="E103" s="181"/>
      <c r="F103" s="181"/>
      <c r="G103" s="306"/>
      <c r="H103" s="338"/>
      <c r="I103" s="302"/>
      <c r="J103" s="339"/>
      <c r="K103" s="349"/>
      <c r="L103" s="6"/>
      <c r="M103" s="339"/>
      <c r="N103" s="349"/>
      <c r="O103" s="302"/>
      <c r="P103" s="339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</row>
    <row r="104" spans="1:43" hidden="1" x14ac:dyDescent="0.2">
      <c r="A104" s="179"/>
      <c r="B104" s="180"/>
      <c r="C104" s="181"/>
      <c r="D104" s="181"/>
      <c r="E104" s="181"/>
      <c r="F104" s="181"/>
      <c r="G104" s="306"/>
      <c r="H104" s="338"/>
      <c r="I104" s="302"/>
      <c r="J104" s="339"/>
      <c r="K104" s="349"/>
      <c r="L104" s="6"/>
      <c r="M104" s="339"/>
      <c r="N104" s="349"/>
      <c r="O104" s="302"/>
      <c r="P104" s="339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</row>
    <row r="105" spans="1:43" hidden="1" x14ac:dyDescent="0.2">
      <c r="A105" s="179"/>
      <c r="B105" s="182"/>
      <c r="C105" s="183"/>
      <c r="D105" s="184"/>
      <c r="E105" s="185"/>
      <c r="F105" s="185"/>
      <c r="G105" s="307"/>
      <c r="H105" s="340"/>
      <c r="I105" s="302"/>
      <c r="J105" s="339"/>
      <c r="K105" s="349"/>
      <c r="L105" s="6"/>
      <c r="M105" s="339"/>
      <c r="N105" s="349"/>
      <c r="O105" s="302"/>
      <c r="P105" s="339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</row>
    <row r="106" spans="1:43" hidden="1" x14ac:dyDescent="0.2">
      <c r="A106" s="179"/>
      <c r="B106" s="186"/>
      <c r="C106" s="183"/>
      <c r="D106" s="183"/>
      <c r="E106" s="183"/>
      <c r="F106" s="183"/>
      <c r="G106" s="308"/>
      <c r="H106" s="341"/>
      <c r="I106" s="302"/>
      <c r="J106" s="339"/>
      <c r="K106" s="349"/>
      <c r="L106" s="6"/>
      <c r="M106" s="339"/>
      <c r="N106" s="349"/>
      <c r="O106" s="302"/>
      <c r="P106" s="339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</row>
    <row r="107" spans="1:43" hidden="1" x14ac:dyDescent="0.2">
      <c r="A107" s="179"/>
      <c r="B107" s="186"/>
      <c r="C107" s="183"/>
      <c r="D107" s="183"/>
      <c r="E107" s="183"/>
      <c r="F107" s="183"/>
      <c r="G107" s="308"/>
      <c r="H107" s="341"/>
      <c r="I107" s="302"/>
      <c r="J107" s="339"/>
      <c r="K107" s="349"/>
      <c r="L107" s="6"/>
      <c r="M107" s="339"/>
      <c r="N107" s="349"/>
      <c r="O107" s="302"/>
      <c r="P107" s="339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</row>
    <row r="108" spans="1:43" hidden="1" x14ac:dyDescent="0.2">
      <c r="A108" s="179"/>
      <c r="B108" s="187"/>
      <c r="C108" s="183"/>
      <c r="D108" s="183"/>
      <c r="E108" s="183"/>
      <c r="F108" s="183"/>
      <c r="G108" s="308"/>
      <c r="H108" s="341"/>
      <c r="I108" s="302"/>
      <c r="J108" s="339"/>
      <c r="K108" s="349"/>
      <c r="L108" s="6"/>
      <c r="M108" s="339"/>
      <c r="N108" s="349"/>
      <c r="O108" s="302"/>
      <c r="P108" s="339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</row>
    <row r="109" spans="1:43" hidden="1" x14ac:dyDescent="0.2">
      <c r="A109" s="179"/>
      <c r="B109" s="186"/>
      <c r="C109" s="183"/>
      <c r="D109" s="183"/>
      <c r="E109" s="183"/>
      <c r="F109" s="183"/>
      <c r="G109" s="308"/>
      <c r="H109" s="341"/>
      <c r="I109" s="302"/>
      <c r="J109" s="339"/>
      <c r="K109" s="349"/>
      <c r="L109" s="6"/>
      <c r="M109" s="339"/>
      <c r="N109" s="349"/>
      <c r="O109" s="302"/>
      <c r="P109" s="339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</row>
    <row r="110" spans="1:43" hidden="1" x14ac:dyDescent="0.2">
      <c r="A110" s="179"/>
      <c r="B110" s="186"/>
      <c r="C110" s="183"/>
      <c r="D110" s="183"/>
      <c r="E110" s="183"/>
      <c r="F110" s="183"/>
      <c r="G110" s="308"/>
      <c r="H110" s="341"/>
      <c r="I110" s="302"/>
      <c r="J110" s="339"/>
      <c r="K110" s="349"/>
      <c r="L110" s="6"/>
      <c r="M110" s="339"/>
      <c r="N110" s="349"/>
      <c r="O110" s="302"/>
      <c r="P110" s="339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</row>
    <row r="111" spans="1:43" hidden="1" x14ac:dyDescent="0.2">
      <c r="A111" s="179"/>
      <c r="B111" s="187"/>
      <c r="C111" s="183"/>
      <c r="D111" s="183"/>
      <c r="E111" s="183"/>
      <c r="F111" s="183"/>
      <c r="G111" s="308"/>
      <c r="H111" s="341"/>
      <c r="I111" s="302"/>
      <c r="J111" s="339"/>
      <c r="K111" s="349"/>
      <c r="L111" s="6"/>
      <c r="M111" s="339"/>
      <c r="N111" s="349"/>
      <c r="O111" s="302"/>
      <c r="P111" s="339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</row>
    <row r="112" spans="1:43" hidden="1" x14ac:dyDescent="0.2">
      <c r="A112" s="179"/>
      <c r="B112" s="188"/>
      <c r="C112" s="183"/>
      <c r="D112" s="183"/>
      <c r="E112" s="183"/>
      <c r="F112" s="183"/>
      <c r="G112" s="308"/>
      <c r="H112" s="341"/>
      <c r="I112" s="302"/>
      <c r="J112" s="339"/>
      <c r="K112" s="349"/>
      <c r="L112" s="6"/>
      <c r="M112" s="339"/>
      <c r="N112" s="349"/>
      <c r="O112" s="302"/>
      <c r="P112" s="339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</row>
    <row r="113" spans="1:43" hidden="1" x14ac:dyDescent="0.2">
      <c r="A113" s="179"/>
      <c r="B113" s="186"/>
      <c r="C113" s="183"/>
      <c r="D113" s="189"/>
      <c r="E113" s="189"/>
      <c r="F113" s="189"/>
      <c r="G113" s="308"/>
      <c r="H113" s="341"/>
      <c r="I113" s="302"/>
      <c r="J113" s="339"/>
      <c r="K113" s="349"/>
      <c r="L113" s="6"/>
      <c r="M113" s="339"/>
      <c r="N113" s="349"/>
      <c r="O113" s="302"/>
      <c r="P113" s="339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</row>
    <row r="114" spans="1:43" hidden="1" x14ac:dyDescent="0.2">
      <c r="A114" s="179"/>
      <c r="B114" s="190"/>
      <c r="C114" s="183"/>
      <c r="D114" s="183"/>
      <c r="E114" s="183"/>
      <c r="F114" s="189"/>
      <c r="G114" s="308"/>
      <c r="H114" s="341"/>
      <c r="I114" s="302"/>
      <c r="J114" s="339"/>
      <c r="K114" s="349"/>
      <c r="L114" s="6"/>
      <c r="M114" s="339"/>
      <c r="N114" s="349"/>
      <c r="O114" s="302"/>
      <c r="P114" s="339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</row>
    <row r="115" spans="1:43" hidden="1" x14ac:dyDescent="0.2">
      <c r="A115" s="179"/>
      <c r="B115" s="186"/>
      <c r="C115" s="183"/>
      <c r="D115" s="183"/>
      <c r="E115" s="183"/>
      <c r="F115" s="183"/>
      <c r="G115" s="308"/>
      <c r="H115" s="341"/>
      <c r="I115" s="302"/>
      <c r="J115" s="339"/>
      <c r="K115" s="349"/>
      <c r="L115" s="6"/>
      <c r="M115" s="339"/>
      <c r="N115" s="349"/>
      <c r="O115" s="302"/>
      <c r="P115" s="339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</row>
    <row r="116" spans="1:43" hidden="1" x14ac:dyDescent="0.2">
      <c r="A116" s="179"/>
      <c r="B116" s="186"/>
      <c r="C116" s="183"/>
      <c r="D116" s="183"/>
      <c r="E116" s="183"/>
      <c r="F116" s="183"/>
      <c r="G116" s="308"/>
      <c r="H116" s="341"/>
      <c r="I116" s="302"/>
      <c r="J116" s="339"/>
      <c r="K116" s="349"/>
      <c r="L116" s="6"/>
      <c r="M116" s="339"/>
      <c r="N116" s="349"/>
      <c r="O116" s="302"/>
      <c r="P116" s="339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</row>
    <row r="117" spans="1:43" hidden="1" x14ac:dyDescent="0.2">
      <c r="A117" s="179"/>
      <c r="B117" s="190"/>
      <c r="C117" s="183"/>
      <c r="D117" s="183"/>
      <c r="E117" s="183"/>
      <c r="F117" s="183"/>
      <c r="G117" s="308"/>
      <c r="H117" s="341"/>
      <c r="I117" s="302"/>
      <c r="J117" s="339"/>
      <c r="K117" s="349"/>
      <c r="L117" s="6"/>
      <c r="M117" s="339"/>
      <c r="N117" s="349"/>
      <c r="O117" s="302"/>
      <c r="P117" s="339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</row>
    <row r="118" spans="1:43" hidden="1" x14ac:dyDescent="0.2">
      <c r="A118" s="179"/>
      <c r="B118" s="182"/>
      <c r="C118" s="183"/>
      <c r="D118" s="184"/>
      <c r="E118" s="184"/>
      <c r="F118" s="184"/>
      <c r="G118" s="309"/>
      <c r="H118" s="342"/>
      <c r="I118" s="302"/>
      <c r="J118" s="339"/>
      <c r="K118" s="349"/>
      <c r="L118" s="6"/>
      <c r="M118" s="339"/>
      <c r="N118" s="349"/>
      <c r="O118" s="302"/>
      <c r="P118" s="339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</row>
    <row r="119" spans="1:43" hidden="1" x14ac:dyDescent="0.2">
      <c r="A119" s="179"/>
      <c r="B119" s="188"/>
      <c r="C119" s="183"/>
      <c r="D119" s="183"/>
      <c r="E119" s="183"/>
      <c r="F119" s="183"/>
      <c r="G119" s="308"/>
      <c r="H119" s="341"/>
      <c r="I119" s="302"/>
      <c r="J119" s="339"/>
      <c r="K119" s="349"/>
      <c r="L119" s="6"/>
      <c r="M119" s="339"/>
      <c r="N119" s="349"/>
      <c r="O119" s="302"/>
      <c r="P119" s="339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</row>
    <row r="120" spans="1:43" hidden="1" x14ac:dyDescent="0.2">
      <c r="A120" s="179"/>
      <c r="B120" s="186"/>
      <c r="C120" s="183"/>
      <c r="D120" s="183"/>
      <c r="E120" s="183"/>
      <c r="F120" s="183"/>
      <c r="G120" s="308"/>
      <c r="H120" s="341"/>
      <c r="I120" s="302"/>
      <c r="J120" s="339"/>
      <c r="K120" s="349"/>
      <c r="L120" s="6"/>
      <c r="M120" s="339"/>
      <c r="N120" s="349"/>
      <c r="O120" s="302"/>
      <c r="P120" s="339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</row>
    <row r="121" spans="1:43" hidden="1" x14ac:dyDescent="0.2">
      <c r="A121" s="179"/>
      <c r="B121" s="190"/>
      <c r="C121" s="183"/>
      <c r="D121" s="183"/>
      <c r="E121" s="183"/>
      <c r="F121" s="183"/>
      <c r="G121" s="308"/>
      <c r="H121" s="341"/>
      <c r="I121" s="302"/>
      <c r="J121" s="339"/>
      <c r="K121" s="349"/>
      <c r="L121" s="6"/>
      <c r="M121" s="339"/>
      <c r="N121" s="349"/>
      <c r="O121" s="302"/>
      <c r="P121" s="339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</row>
    <row r="122" spans="1:43" hidden="1" x14ac:dyDescent="0.2">
      <c r="A122" s="191"/>
      <c r="B122" s="182"/>
      <c r="C122" s="183"/>
      <c r="D122" s="184"/>
      <c r="E122" s="192"/>
      <c r="F122" s="192"/>
      <c r="G122" s="310"/>
      <c r="H122" s="342"/>
      <c r="I122" s="302"/>
      <c r="J122" s="339"/>
      <c r="K122" s="349"/>
      <c r="L122" s="6"/>
      <c r="M122" s="339"/>
      <c r="N122" s="349"/>
      <c r="O122" s="302"/>
      <c r="P122" s="339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</row>
    <row r="123" spans="1:43" hidden="1" x14ac:dyDescent="0.2">
      <c r="A123" s="191"/>
      <c r="B123" s="186"/>
      <c r="C123" s="183"/>
      <c r="D123" s="202"/>
      <c r="E123" s="202"/>
      <c r="F123" s="192"/>
      <c r="G123" s="310"/>
      <c r="H123" s="341"/>
      <c r="I123" s="302"/>
      <c r="J123" s="339"/>
      <c r="K123" s="349"/>
      <c r="L123" s="6"/>
      <c r="M123" s="339"/>
      <c r="N123" s="349"/>
      <c r="O123" s="302"/>
      <c r="P123" s="339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</row>
    <row r="124" spans="1:43" hidden="1" x14ac:dyDescent="0.2">
      <c r="A124" s="191"/>
      <c r="B124" s="186"/>
      <c r="C124" s="183"/>
      <c r="D124" s="193"/>
      <c r="E124" s="193"/>
      <c r="F124" s="193"/>
      <c r="G124" s="310"/>
      <c r="H124" s="341"/>
      <c r="I124" s="302"/>
      <c r="J124" s="339"/>
      <c r="K124" s="349"/>
      <c r="L124" s="6"/>
      <c r="M124" s="339"/>
      <c r="N124" s="349"/>
      <c r="O124" s="302"/>
      <c r="P124" s="339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</row>
    <row r="125" spans="1:43" hidden="1" x14ac:dyDescent="0.2">
      <c r="A125" s="191"/>
      <c r="B125" s="186"/>
      <c r="C125" s="183"/>
      <c r="D125" s="193"/>
      <c r="E125" s="193"/>
      <c r="F125" s="193"/>
      <c r="G125" s="282"/>
      <c r="H125" s="341"/>
      <c r="I125" s="302"/>
      <c r="J125" s="339"/>
      <c r="K125" s="349"/>
      <c r="L125" s="6"/>
      <c r="M125" s="339"/>
      <c r="N125" s="349"/>
      <c r="O125" s="302"/>
      <c r="P125" s="339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</row>
    <row r="126" spans="1:43" hidden="1" x14ac:dyDescent="0.2">
      <c r="A126" s="191"/>
      <c r="B126" s="203"/>
      <c r="C126" s="183"/>
      <c r="D126" s="193"/>
      <c r="E126" s="193"/>
      <c r="F126" s="193"/>
      <c r="G126" s="282"/>
      <c r="H126" s="341"/>
      <c r="I126" s="302"/>
      <c r="J126" s="339"/>
      <c r="K126" s="349"/>
      <c r="L126" s="6"/>
      <c r="M126" s="339"/>
      <c r="N126" s="349"/>
      <c r="O126" s="302"/>
      <c r="P126" s="339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</row>
    <row r="127" spans="1:43" hidden="1" x14ac:dyDescent="0.2">
      <c r="A127" s="179"/>
      <c r="B127" s="186"/>
      <c r="C127" s="183"/>
      <c r="D127" s="183"/>
      <c r="E127" s="183"/>
      <c r="F127" s="183"/>
      <c r="G127" s="308"/>
      <c r="H127" s="341"/>
      <c r="I127" s="302"/>
      <c r="J127" s="339"/>
      <c r="K127" s="349"/>
      <c r="L127" s="6"/>
      <c r="M127" s="339"/>
      <c r="N127" s="349"/>
      <c r="O127" s="302"/>
      <c r="P127" s="339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</row>
    <row r="128" spans="1:43" hidden="1" x14ac:dyDescent="0.2">
      <c r="A128" s="179"/>
      <c r="B128" s="186"/>
      <c r="C128" s="183"/>
      <c r="D128" s="193"/>
      <c r="E128" s="193"/>
      <c r="F128" s="193"/>
      <c r="G128" s="308"/>
      <c r="H128" s="341"/>
      <c r="I128" s="302"/>
      <c r="J128" s="339"/>
      <c r="K128" s="349"/>
      <c r="L128" s="6"/>
      <c r="M128" s="339"/>
      <c r="N128" s="349"/>
      <c r="O128" s="302"/>
      <c r="P128" s="339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</row>
    <row r="129" spans="1:43" hidden="1" x14ac:dyDescent="0.2">
      <c r="A129" s="179"/>
      <c r="B129" s="190"/>
      <c r="C129" s="183"/>
      <c r="D129" s="193"/>
      <c r="E129" s="193"/>
      <c r="F129" s="193"/>
      <c r="G129" s="308"/>
      <c r="H129" s="341"/>
      <c r="I129" s="302"/>
      <c r="J129" s="339"/>
      <c r="K129" s="349"/>
      <c r="L129" s="6"/>
      <c r="M129" s="339"/>
      <c r="N129" s="349"/>
      <c r="O129" s="302"/>
      <c r="P129" s="339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</row>
    <row r="130" spans="1:43" hidden="1" x14ac:dyDescent="0.2">
      <c r="A130" s="179"/>
      <c r="B130" s="186"/>
      <c r="C130" s="183"/>
      <c r="D130" s="193"/>
      <c r="E130" s="193"/>
      <c r="F130" s="193"/>
      <c r="G130" s="308"/>
      <c r="H130" s="341"/>
      <c r="I130" s="302"/>
      <c r="J130" s="339"/>
      <c r="K130" s="349"/>
      <c r="L130" s="6"/>
      <c r="M130" s="339"/>
      <c r="N130" s="349"/>
      <c r="O130" s="302"/>
      <c r="P130" s="339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</row>
    <row r="131" spans="1:43" hidden="1" x14ac:dyDescent="0.2">
      <c r="A131" s="179"/>
      <c r="B131" s="190"/>
      <c r="C131" s="183"/>
      <c r="D131" s="193"/>
      <c r="E131" s="193"/>
      <c r="F131" s="193"/>
      <c r="G131" s="308"/>
      <c r="H131" s="341"/>
      <c r="I131" s="302"/>
      <c r="J131" s="339"/>
      <c r="K131" s="349"/>
      <c r="L131" s="6"/>
      <c r="M131" s="339"/>
      <c r="N131" s="349"/>
      <c r="O131" s="302"/>
      <c r="P131" s="339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</row>
    <row r="132" spans="1:43" hidden="1" x14ac:dyDescent="0.2">
      <c r="A132" s="179"/>
      <c r="B132" s="186"/>
      <c r="C132" s="183"/>
      <c r="D132" s="193"/>
      <c r="E132" s="193"/>
      <c r="F132" s="193"/>
      <c r="G132" s="308"/>
      <c r="H132" s="341"/>
      <c r="I132" s="302"/>
      <c r="J132" s="339"/>
      <c r="K132" s="349"/>
      <c r="L132" s="6"/>
      <c r="M132" s="339"/>
      <c r="N132" s="349"/>
      <c r="O132" s="302"/>
      <c r="P132" s="339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</row>
    <row r="133" spans="1:43" hidden="1" x14ac:dyDescent="0.2">
      <c r="A133" s="179"/>
      <c r="B133" s="190"/>
      <c r="C133" s="183"/>
      <c r="D133" s="193"/>
      <c r="E133" s="193"/>
      <c r="F133" s="193"/>
      <c r="G133" s="308"/>
      <c r="H133" s="341"/>
      <c r="I133" s="302"/>
      <c r="J133" s="339"/>
      <c r="K133" s="349"/>
      <c r="L133" s="6"/>
      <c r="M133" s="339"/>
      <c r="N133" s="349"/>
      <c r="O133" s="302"/>
      <c r="P133" s="339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</row>
    <row r="134" spans="1:43" hidden="1" x14ac:dyDescent="0.2">
      <c r="A134" s="179"/>
      <c r="B134" s="186"/>
      <c r="C134" s="183"/>
      <c r="D134" s="193"/>
      <c r="E134" s="193"/>
      <c r="F134" s="193"/>
      <c r="G134" s="308"/>
      <c r="H134" s="341"/>
      <c r="I134" s="302"/>
      <c r="J134" s="339"/>
      <c r="K134" s="349"/>
      <c r="L134" s="6"/>
      <c r="M134" s="339"/>
      <c r="N134" s="349"/>
      <c r="O134" s="302"/>
      <c r="P134" s="339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</row>
    <row r="135" spans="1:43" hidden="1" x14ac:dyDescent="0.2">
      <c r="A135" s="179"/>
      <c r="B135" s="190"/>
      <c r="C135" s="183"/>
      <c r="D135" s="193"/>
      <c r="E135" s="193"/>
      <c r="F135" s="193"/>
      <c r="G135" s="308"/>
      <c r="H135" s="341"/>
      <c r="I135" s="302"/>
      <c r="J135" s="339"/>
      <c r="K135" s="349"/>
      <c r="L135" s="6"/>
      <c r="M135" s="339"/>
      <c r="N135" s="349"/>
      <c r="O135" s="302"/>
      <c r="P135" s="339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</row>
    <row r="136" spans="1:43" hidden="1" x14ac:dyDescent="0.2">
      <c r="A136" s="179"/>
      <c r="B136" s="186"/>
      <c r="C136" s="183"/>
      <c r="D136" s="193"/>
      <c r="E136" s="193"/>
      <c r="F136" s="193"/>
      <c r="G136" s="308"/>
      <c r="H136" s="341"/>
      <c r="I136" s="302"/>
      <c r="J136" s="339"/>
      <c r="K136" s="349"/>
      <c r="L136" s="6"/>
      <c r="M136" s="339"/>
      <c r="N136" s="349"/>
      <c r="O136" s="302"/>
      <c r="P136" s="339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</row>
    <row r="137" spans="1:43" hidden="1" x14ac:dyDescent="0.2">
      <c r="A137" s="179"/>
      <c r="B137" s="190"/>
      <c r="C137" s="183"/>
      <c r="D137" s="193"/>
      <c r="E137" s="193"/>
      <c r="F137" s="193"/>
      <c r="G137" s="308"/>
      <c r="H137" s="341"/>
      <c r="I137" s="302"/>
      <c r="J137" s="339"/>
      <c r="K137" s="349"/>
      <c r="L137" s="6"/>
      <c r="M137" s="339"/>
      <c r="N137" s="349"/>
      <c r="O137" s="302"/>
      <c r="P137" s="339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</row>
    <row r="138" spans="1:43" hidden="1" x14ac:dyDescent="0.2">
      <c r="A138" s="179"/>
      <c r="B138" s="194"/>
      <c r="C138" s="183"/>
      <c r="D138" s="195"/>
      <c r="E138" s="195"/>
      <c r="F138" s="196"/>
      <c r="G138" s="311"/>
      <c r="H138" s="342"/>
      <c r="I138" s="302"/>
      <c r="J138" s="339"/>
      <c r="K138" s="349"/>
      <c r="L138" s="6"/>
      <c r="M138" s="339"/>
      <c r="N138" s="349"/>
      <c r="O138" s="302"/>
      <c r="P138" s="339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</row>
    <row r="139" spans="1:43" hidden="1" x14ac:dyDescent="0.2">
      <c r="A139" s="179"/>
      <c r="B139" s="182"/>
      <c r="C139" s="183"/>
      <c r="D139" s="197"/>
      <c r="E139" s="197"/>
      <c r="F139" s="198"/>
      <c r="G139" s="312"/>
      <c r="H139" s="341"/>
      <c r="I139" s="302"/>
      <c r="J139" s="339"/>
      <c r="K139" s="349"/>
      <c r="L139" s="6"/>
      <c r="M139" s="339"/>
      <c r="N139" s="349"/>
      <c r="O139" s="302"/>
      <c r="P139" s="339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</row>
    <row r="140" spans="1:43" hidden="1" x14ac:dyDescent="0.2">
      <c r="A140" s="179"/>
      <c r="B140" s="186"/>
      <c r="C140" s="183"/>
      <c r="D140" s="197"/>
      <c r="E140" s="197"/>
      <c r="F140" s="197"/>
      <c r="G140" s="296"/>
      <c r="H140" s="341"/>
      <c r="I140" s="302"/>
      <c r="J140" s="339"/>
      <c r="K140" s="349"/>
      <c r="L140" s="6"/>
      <c r="M140" s="339"/>
      <c r="N140" s="349"/>
      <c r="O140" s="302"/>
      <c r="P140" s="339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</row>
    <row r="141" spans="1:43" hidden="1" x14ac:dyDescent="0.2">
      <c r="A141" s="179"/>
      <c r="B141" s="186"/>
      <c r="C141" s="183"/>
      <c r="D141" s="197"/>
      <c r="E141" s="197"/>
      <c r="F141" s="197"/>
      <c r="G141" s="296"/>
      <c r="H141" s="341"/>
      <c r="I141" s="302"/>
      <c r="J141" s="339"/>
      <c r="K141" s="349"/>
      <c r="L141" s="6"/>
      <c r="M141" s="339"/>
      <c r="N141" s="349"/>
      <c r="O141" s="302"/>
      <c r="P141" s="339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</row>
    <row r="142" spans="1:43" hidden="1" x14ac:dyDescent="0.2">
      <c r="A142" s="179"/>
      <c r="B142" s="199"/>
      <c r="C142" s="183"/>
      <c r="D142" s="197"/>
      <c r="E142" s="197"/>
      <c r="F142" s="197"/>
      <c r="G142" s="296"/>
      <c r="H142" s="341"/>
      <c r="I142" s="302"/>
      <c r="J142" s="339"/>
      <c r="K142" s="349"/>
      <c r="L142" s="6"/>
      <c r="M142" s="339"/>
      <c r="N142" s="349"/>
      <c r="O142" s="302"/>
      <c r="P142" s="339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</row>
    <row r="143" spans="1:43" hidden="1" x14ac:dyDescent="0.2">
      <c r="A143" s="179"/>
      <c r="B143" s="186"/>
      <c r="C143" s="183"/>
      <c r="D143" s="197"/>
      <c r="E143" s="197"/>
      <c r="F143" s="197"/>
      <c r="G143" s="296"/>
      <c r="H143" s="341"/>
      <c r="I143" s="302"/>
      <c r="J143" s="339"/>
      <c r="K143" s="349"/>
      <c r="L143" s="6"/>
      <c r="M143" s="339"/>
      <c r="N143" s="349"/>
      <c r="O143" s="302"/>
      <c r="P143" s="339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</row>
    <row r="144" spans="1:43" hidden="1" x14ac:dyDescent="0.2">
      <c r="A144" s="179"/>
      <c r="B144" s="186"/>
      <c r="C144" s="183"/>
      <c r="D144" s="197"/>
      <c r="E144" s="197"/>
      <c r="F144" s="197"/>
      <c r="G144" s="296"/>
      <c r="H144" s="341"/>
      <c r="I144" s="302"/>
      <c r="J144" s="339"/>
      <c r="K144" s="349"/>
      <c r="L144" s="6"/>
      <c r="M144" s="339"/>
      <c r="N144" s="349"/>
      <c r="O144" s="302"/>
      <c r="P144" s="339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</row>
    <row r="145" spans="1:43" hidden="1" x14ac:dyDescent="0.2">
      <c r="A145" s="179"/>
      <c r="B145" s="199"/>
      <c r="C145" s="183"/>
      <c r="D145" s="197"/>
      <c r="E145" s="197"/>
      <c r="F145" s="197"/>
      <c r="G145" s="296"/>
      <c r="H145" s="341"/>
      <c r="I145" s="302"/>
      <c r="J145" s="339"/>
      <c r="K145" s="349"/>
      <c r="L145" s="6"/>
      <c r="M145" s="339"/>
      <c r="N145" s="349"/>
      <c r="O145" s="302"/>
      <c r="P145" s="339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</row>
    <row r="146" spans="1:43" hidden="1" x14ac:dyDescent="0.2">
      <c r="A146" s="191"/>
      <c r="B146" s="182"/>
      <c r="C146" s="183"/>
      <c r="D146" s="192"/>
      <c r="E146" s="192"/>
      <c r="F146" s="192"/>
      <c r="G146" s="310"/>
      <c r="H146" s="342"/>
      <c r="I146" s="302"/>
      <c r="J146" s="339"/>
      <c r="K146" s="349"/>
      <c r="L146" s="6"/>
      <c r="M146" s="339"/>
      <c r="N146" s="349"/>
      <c r="O146" s="302"/>
      <c r="P146" s="339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</row>
    <row r="147" spans="1:43" hidden="1" x14ac:dyDescent="0.2">
      <c r="A147" s="191"/>
      <c r="B147" s="182"/>
      <c r="C147" s="183"/>
      <c r="D147" s="189"/>
      <c r="E147" s="189"/>
      <c r="F147" s="189"/>
      <c r="G147" s="313"/>
      <c r="H147" s="341"/>
      <c r="I147" s="302"/>
      <c r="J147" s="339"/>
      <c r="K147" s="349"/>
      <c r="L147" s="6"/>
      <c r="M147" s="339"/>
      <c r="N147" s="349"/>
      <c r="O147" s="302"/>
      <c r="P147" s="339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</row>
    <row r="148" spans="1:43" hidden="1" x14ac:dyDescent="0.2">
      <c r="A148" s="191"/>
      <c r="B148" s="186"/>
      <c r="C148" s="183"/>
      <c r="D148" s="189"/>
      <c r="E148" s="189"/>
      <c r="F148" s="189"/>
      <c r="G148" s="313"/>
      <c r="H148" s="341"/>
      <c r="I148" s="302"/>
      <c r="J148" s="339"/>
      <c r="K148" s="349"/>
      <c r="L148" s="6"/>
      <c r="M148" s="339"/>
      <c r="N148" s="349"/>
      <c r="O148" s="302"/>
      <c r="P148" s="339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</row>
    <row r="149" spans="1:43" hidden="1" x14ac:dyDescent="0.2">
      <c r="A149" s="191"/>
      <c r="B149" s="186"/>
      <c r="C149" s="183"/>
      <c r="D149" s="189"/>
      <c r="E149" s="189"/>
      <c r="F149" s="189"/>
      <c r="G149" s="313"/>
      <c r="H149" s="341"/>
      <c r="I149" s="302"/>
      <c r="J149" s="339"/>
      <c r="K149" s="349"/>
      <c r="L149" s="6"/>
      <c r="M149" s="339"/>
      <c r="N149" s="349"/>
      <c r="O149" s="302"/>
      <c r="P149" s="339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</row>
    <row r="150" spans="1:43" hidden="1" x14ac:dyDescent="0.2">
      <c r="A150" s="191"/>
      <c r="B150" s="199"/>
      <c r="C150" s="183"/>
      <c r="D150" s="189"/>
      <c r="E150" s="189"/>
      <c r="F150" s="189"/>
      <c r="G150" s="313"/>
      <c r="H150" s="341"/>
      <c r="I150" s="302"/>
      <c r="J150" s="339"/>
      <c r="K150" s="349"/>
      <c r="L150" s="6"/>
      <c r="M150" s="339"/>
      <c r="N150" s="349"/>
      <c r="O150" s="302"/>
      <c r="P150" s="339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</row>
    <row r="151" spans="1:43" hidden="1" x14ac:dyDescent="0.2">
      <c r="A151" s="191"/>
      <c r="B151" s="186"/>
      <c r="C151" s="183"/>
      <c r="D151" s="189"/>
      <c r="E151" s="189"/>
      <c r="F151" s="189"/>
      <c r="G151" s="313"/>
      <c r="H151" s="341"/>
      <c r="I151" s="302"/>
      <c r="J151" s="339"/>
      <c r="K151" s="349"/>
      <c r="L151" s="6"/>
      <c r="M151" s="339"/>
      <c r="N151" s="349"/>
      <c r="O151" s="302"/>
      <c r="P151" s="339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</row>
    <row r="152" spans="1:43" hidden="1" x14ac:dyDescent="0.2">
      <c r="A152" s="191"/>
      <c r="B152" s="186"/>
      <c r="C152" s="183"/>
      <c r="D152" s="189"/>
      <c r="E152" s="189"/>
      <c r="F152" s="200"/>
      <c r="G152" s="313"/>
      <c r="H152" s="341"/>
      <c r="I152" s="302"/>
      <c r="J152" s="339"/>
      <c r="K152" s="349"/>
      <c r="L152" s="6"/>
      <c r="M152" s="339"/>
      <c r="N152" s="349"/>
      <c r="O152" s="302"/>
      <c r="P152" s="339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</row>
    <row r="153" spans="1:43" hidden="1" x14ac:dyDescent="0.2">
      <c r="A153" s="179"/>
      <c r="B153" s="199"/>
      <c r="C153" s="183"/>
      <c r="D153" s="189"/>
      <c r="E153" s="189"/>
      <c r="F153" s="200"/>
      <c r="G153" s="313"/>
      <c r="H153" s="341"/>
      <c r="I153" s="302"/>
      <c r="J153" s="339"/>
      <c r="K153" s="349"/>
      <c r="L153" s="6"/>
      <c r="M153" s="339"/>
      <c r="N153" s="349"/>
      <c r="O153" s="302"/>
      <c r="P153" s="339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</row>
    <row r="154" spans="1:43" hidden="1" x14ac:dyDescent="0.2">
      <c r="A154" s="179"/>
      <c r="B154" s="186"/>
      <c r="C154" s="183"/>
      <c r="D154" s="189"/>
      <c r="E154" s="189"/>
      <c r="F154" s="200"/>
      <c r="G154" s="313"/>
      <c r="H154" s="341"/>
      <c r="I154" s="302"/>
      <c r="J154" s="339"/>
      <c r="K154" s="349"/>
      <c r="L154" s="6"/>
      <c r="M154" s="339"/>
      <c r="N154" s="349"/>
      <c r="O154" s="302"/>
      <c r="P154" s="339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</row>
    <row r="155" spans="1:43" hidden="1" x14ac:dyDescent="0.2">
      <c r="A155" s="179"/>
      <c r="B155" s="186"/>
      <c r="C155" s="183"/>
      <c r="D155" s="189"/>
      <c r="E155" s="189"/>
      <c r="F155" s="200"/>
      <c r="G155" s="313"/>
      <c r="H155" s="341"/>
      <c r="I155" s="302"/>
      <c r="J155" s="339"/>
      <c r="K155" s="349"/>
      <c r="L155" s="6"/>
      <c r="M155" s="339"/>
      <c r="N155" s="349"/>
      <c r="O155" s="302"/>
      <c r="P155" s="339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</row>
    <row r="156" spans="1:43" hidden="1" x14ac:dyDescent="0.2">
      <c r="A156" s="179"/>
      <c r="B156" s="199"/>
      <c r="C156" s="183"/>
      <c r="D156" s="189"/>
      <c r="E156" s="189"/>
      <c r="F156" s="200"/>
      <c r="G156" s="313"/>
      <c r="H156" s="341"/>
      <c r="I156" s="302"/>
      <c r="J156" s="339"/>
      <c r="K156" s="349"/>
      <c r="L156" s="6"/>
      <c r="M156" s="339"/>
      <c r="N156" s="349"/>
      <c r="O156" s="302"/>
      <c r="P156" s="339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</row>
    <row r="157" spans="1:43" hidden="1" x14ac:dyDescent="0.2">
      <c r="A157" s="179"/>
      <c r="B157" s="180"/>
      <c r="C157" s="181"/>
      <c r="D157" s="181"/>
      <c r="E157" s="181"/>
      <c r="F157" s="181"/>
      <c r="G157" s="306"/>
      <c r="H157" s="338"/>
      <c r="I157" s="302"/>
      <c r="J157" s="339"/>
      <c r="K157" s="349"/>
      <c r="L157" s="6"/>
      <c r="M157" s="339"/>
      <c r="N157" s="349"/>
      <c r="O157" s="302"/>
      <c r="P157" s="339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</row>
    <row r="158" spans="1:43" hidden="1" x14ac:dyDescent="0.2">
      <c r="A158" s="179"/>
      <c r="B158" s="180"/>
      <c r="C158" s="181"/>
      <c r="D158" s="181"/>
      <c r="E158" s="181"/>
      <c r="F158" s="181"/>
      <c r="G158" s="306"/>
      <c r="H158" s="338"/>
      <c r="I158" s="302"/>
      <c r="J158" s="339"/>
      <c r="K158" s="349"/>
      <c r="L158" s="6"/>
      <c r="M158" s="339"/>
      <c r="N158" s="349"/>
      <c r="O158" s="302"/>
      <c r="P158" s="339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</row>
    <row r="159" spans="1:43" hidden="1" x14ac:dyDescent="0.2">
      <c r="A159" s="179"/>
      <c r="B159" s="182"/>
      <c r="C159" s="183"/>
      <c r="D159" s="184"/>
      <c r="E159" s="185"/>
      <c r="F159" s="185"/>
      <c r="G159" s="307"/>
      <c r="H159" s="340"/>
      <c r="I159" s="302"/>
      <c r="J159" s="339"/>
      <c r="K159" s="349"/>
      <c r="L159" s="6"/>
      <c r="M159" s="339"/>
      <c r="N159" s="349"/>
      <c r="O159" s="302"/>
      <c r="P159" s="339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</row>
    <row r="160" spans="1:43" hidden="1" x14ac:dyDescent="0.2">
      <c r="A160" s="179"/>
      <c r="B160" s="186"/>
      <c r="C160" s="183"/>
      <c r="D160" s="183"/>
      <c r="E160" s="183"/>
      <c r="F160" s="183"/>
      <c r="G160" s="308"/>
      <c r="H160" s="341"/>
      <c r="I160" s="302"/>
      <c r="J160" s="339"/>
      <c r="K160" s="349"/>
      <c r="L160" s="6"/>
      <c r="M160" s="339"/>
      <c r="N160" s="349"/>
      <c r="O160" s="302"/>
      <c r="P160" s="339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</row>
    <row r="161" spans="1:43" hidden="1" x14ac:dyDescent="0.2">
      <c r="A161" s="179"/>
      <c r="B161" s="186"/>
      <c r="C161" s="183"/>
      <c r="D161" s="183"/>
      <c r="E161" s="183"/>
      <c r="F161" s="183"/>
      <c r="G161" s="308"/>
      <c r="H161" s="341"/>
      <c r="I161" s="302"/>
      <c r="J161" s="339"/>
      <c r="K161" s="349"/>
      <c r="L161" s="6"/>
      <c r="M161" s="339"/>
      <c r="N161" s="349"/>
      <c r="O161" s="302"/>
      <c r="P161" s="339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</row>
    <row r="162" spans="1:43" hidden="1" x14ac:dyDescent="0.2">
      <c r="A162" s="179"/>
      <c r="B162" s="187"/>
      <c r="C162" s="183"/>
      <c r="D162" s="183"/>
      <c r="E162" s="183"/>
      <c r="F162" s="183"/>
      <c r="G162" s="308"/>
      <c r="H162" s="341"/>
      <c r="I162" s="302"/>
      <c r="J162" s="339"/>
      <c r="K162" s="349"/>
      <c r="L162" s="6"/>
      <c r="M162" s="339"/>
      <c r="N162" s="349"/>
      <c r="O162" s="302"/>
      <c r="P162" s="339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</row>
    <row r="163" spans="1:43" hidden="1" x14ac:dyDescent="0.2">
      <c r="A163" s="179"/>
      <c r="B163" s="186"/>
      <c r="C163" s="183"/>
      <c r="D163" s="183"/>
      <c r="E163" s="183"/>
      <c r="F163" s="183"/>
      <c r="G163" s="308"/>
      <c r="H163" s="341"/>
      <c r="I163" s="302"/>
      <c r="J163" s="339"/>
      <c r="K163" s="349"/>
      <c r="L163" s="6"/>
      <c r="M163" s="339"/>
      <c r="N163" s="349"/>
      <c r="O163" s="302"/>
      <c r="P163" s="339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</row>
    <row r="164" spans="1:43" hidden="1" x14ac:dyDescent="0.2">
      <c r="A164" s="179"/>
      <c r="B164" s="186"/>
      <c r="C164" s="183"/>
      <c r="D164" s="183"/>
      <c r="E164" s="183"/>
      <c r="F164" s="183"/>
      <c r="G164" s="308"/>
      <c r="H164" s="341"/>
      <c r="I164" s="302"/>
      <c r="J164" s="339"/>
      <c r="K164" s="349"/>
      <c r="L164" s="6"/>
      <c r="M164" s="339"/>
      <c r="N164" s="349"/>
      <c r="O164" s="302"/>
      <c r="P164" s="339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</row>
    <row r="165" spans="1:43" hidden="1" x14ac:dyDescent="0.2">
      <c r="A165" s="179"/>
      <c r="B165" s="187"/>
      <c r="C165" s="183"/>
      <c r="D165" s="183"/>
      <c r="E165" s="183"/>
      <c r="F165" s="183"/>
      <c r="G165" s="308"/>
      <c r="H165" s="341"/>
      <c r="I165" s="302"/>
      <c r="J165" s="339"/>
      <c r="K165" s="349"/>
      <c r="L165" s="6"/>
      <c r="M165" s="339"/>
      <c r="N165" s="349"/>
      <c r="O165" s="302"/>
      <c r="P165" s="339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</row>
    <row r="166" spans="1:43" hidden="1" x14ac:dyDescent="0.2">
      <c r="A166" s="179"/>
      <c r="B166" s="188"/>
      <c r="C166" s="183"/>
      <c r="D166" s="183"/>
      <c r="E166" s="183"/>
      <c r="F166" s="183"/>
      <c r="G166" s="308"/>
      <c r="H166" s="341"/>
      <c r="I166" s="302"/>
      <c r="J166" s="339"/>
      <c r="K166" s="349"/>
      <c r="L166" s="6"/>
      <c r="M166" s="339"/>
      <c r="N166" s="349"/>
      <c r="O166" s="302"/>
      <c r="P166" s="339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</row>
    <row r="167" spans="1:43" hidden="1" x14ac:dyDescent="0.2">
      <c r="A167" s="179"/>
      <c r="B167" s="186"/>
      <c r="C167" s="183"/>
      <c r="D167" s="189"/>
      <c r="E167" s="189"/>
      <c r="F167" s="189"/>
      <c r="G167" s="308"/>
      <c r="H167" s="341"/>
      <c r="I167" s="302"/>
      <c r="J167" s="339"/>
      <c r="K167" s="349"/>
      <c r="L167" s="6"/>
      <c r="M167" s="339"/>
      <c r="N167" s="349"/>
      <c r="O167" s="302"/>
      <c r="P167" s="339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</row>
    <row r="168" spans="1:43" hidden="1" x14ac:dyDescent="0.2">
      <c r="A168" s="179"/>
      <c r="B168" s="190"/>
      <c r="C168" s="183"/>
      <c r="D168" s="183"/>
      <c r="E168" s="183"/>
      <c r="F168" s="189"/>
      <c r="G168" s="308"/>
      <c r="H168" s="341"/>
      <c r="I168" s="302"/>
      <c r="J168" s="339"/>
      <c r="K168" s="349"/>
      <c r="L168" s="6"/>
      <c r="M168" s="339"/>
      <c r="N168" s="349"/>
      <c r="O168" s="302"/>
      <c r="P168" s="339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</row>
    <row r="169" spans="1:43" hidden="1" x14ac:dyDescent="0.2">
      <c r="A169" s="179"/>
      <c r="B169" s="186"/>
      <c r="C169" s="183"/>
      <c r="D169" s="183"/>
      <c r="E169" s="183"/>
      <c r="F169" s="183"/>
      <c r="G169" s="308"/>
      <c r="H169" s="341"/>
      <c r="I169" s="302"/>
      <c r="J169" s="339"/>
      <c r="K169" s="349"/>
      <c r="L169" s="6"/>
      <c r="M169" s="339"/>
      <c r="N169" s="349"/>
      <c r="O169" s="302"/>
      <c r="P169" s="339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</row>
    <row r="170" spans="1:43" hidden="1" x14ac:dyDescent="0.2">
      <c r="A170" s="179"/>
      <c r="B170" s="186"/>
      <c r="C170" s="183"/>
      <c r="D170" s="183"/>
      <c r="E170" s="183"/>
      <c r="F170" s="183"/>
      <c r="G170" s="308"/>
      <c r="H170" s="341"/>
      <c r="I170" s="302"/>
      <c r="J170" s="339"/>
      <c r="K170" s="349"/>
      <c r="L170" s="6"/>
      <c r="M170" s="339"/>
      <c r="N170" s="349"/>
      <c r="O170" s="302"/>
      <c r="P170" s="339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</row>
    <row r="171" spans="1:43" hidden="1" x14ac:dyDescent="0.2">
      <c r="A171" s="179"/>
      <c r="B171" s="190"/>
      <c r="C171" s="183"/>
      <c r="D171" s="183"/>
      <c r="E171" s="183"/>
      <c r="F171" s="183"/>
      <c r="G171" s="308"/>
      <c r="H171" s="341"/>
      <c r="I171" s="302"/>
      <c r="J171" s="339"/>
      <c r="K171" s="349"/>
      <c r="L171" s="6"/>
      <c r="M171" s="339"/>
      <c r="N171" s="349"/>
      <c r="O171" s="302"/>
      <c r="P171" s="339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</row>
    <row r="172" spans="1:43" hidden="1" x14ac:dyDescent="0.2">
      <c r="A172" s="179"/>
      <c r="B172" s="182"/>
      <c r="C172" s="183"/>
      <c r="D172" s="184"/>
      <c r="E172" s="184"/>
      <c r="F172" s="184"/>
      <c r="G172" s="309"/>
      <c r="H172" s="342"/>
      <c r="I172" s="302"/>
      <c r="J172" s="339"/>
      <c r="K172" s="349"/>
      <c r="L172" s="6"/>
      <c r="M172" s="339"/>
      <c r="N172" s="349"/>
      <c r="O172" s="302"/>
      <c r="P172" s="339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</row>
    <row r="173" spans="1:43" hidden="1" x14ac:dyDescent="0.2">
      <c r="A173" s="179"/>
      <c r="B173" s="188"/>
      <c r="C173" s="183"/>
      <c r="D173" s="183"/>
      <c r="E173" s="183"/>
      <c r="F173" s="183"/>
      <c r="G173" s="308"/>
      <c r="H173" s="341"/>
      <c r="I173" s="302"/>
      <c r="J173" s="339"/>
      <c r="K173" s="349"/>
      <c r="L173" s="6"/>
      <c r="M173" s="339"/>
      <c r="N173" s="349"/>
      <c r="O173" s="302"/>
      <c r="P173" s="339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</row>
    <row r="174" spans="1:43" hidden="1" x14ac:dyDescent="0.2">
      <c r="A174" s="179"/>
      <c r="B174" s="186"/>
      <c r="C174" s="183"/>
      <c r="D174" s="183"/>
      <c r="E174" s="183"/>
      <c r="F174" s="183"/>
      <c r="G174" s="308"/>
      <c r="H174" s="341"/>
      <c r="I174" s="302"/>
      <c r="J174" s="339"/>
      <c r="K174" s="349"/>
      <c r="L174" s="6"/>
      <c r="M174" s="339"/>
      <c r="N174" s="349"/>
      <c r="O174" s="302"/>
      <c r="P174" s="339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</row>
    <row r="175" spans="1:43" hidden="1" x14ac:dyDescent="0.2">
      <c r="A175" s="179"/>
      <c r="B175" s="190"/>
      <c r="C175" s="183"/>
      <c r="D175" s="183"/>
      <c r="E175" s="183"/>
      <c r="F175" s="183"/>
      <c r="G175" s="308"/>
      <c r="H175" s="341"/>
      <c r="I175" s="302"/>
      <c r="J175" s="339"/>
      <c r="K175" s="349"/>
      <c r="L175" s="6"/>
      <c r="M175" s="339"/>
      <c r="N175" s="349"/>
      <c r="O175" s="302"/>
      <c r="P175" s="339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</row>
    <row r="176" spans="1:43" hidden="1" x14ac:dyDescent="0.2">
      <c r="A176" s="191"/>
      <c r="B176" s="182"/>
      <c r="C176" s="183"/>
      <c r="D176" s="184"/>
      <c r="E176" s="192"/>
      <c r="F176" s="192"/>
      <c r="G176" s="310"/>
      <c r="H176" s="342"/>
      <c r="I176" s="302"/>
      <c r="J176" s="339"/>
      <c r="K176" s="349"/>
      <c r="L176" s="6"/>
      <c r="M176" s="339"/>
      <c r="N176" s="349"/>
      <c r="O176" s="302"/>
      <c r="P176" s="339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</row>
    <row r="177" spans="1:43" hidden="1" x14ac:dyDescent="0.2">
      <c r="A177" s="191"/>
      <c r="B177" s="186"/>
      <c r="C177" s="183"/>
      <c r="D177" s="202"/>
      <c r="E177" s="202"/>
      <c r="F177" s="192"/>
      <c r="G177" s="310"/>
      <c r="H177" s="341"/>
      <c r="I177" s="302"/>
      <c r="J177" s="339"/>
      <c r="K177" s="349"/>
      <c r="L177" s="6"/>
      <c r="M177" s="339"/>
      <c r="N177" s="349"/>
      <c r="O177" s="302"/>
      <c r="P177" s="339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</row>
    <row r="178" spans="1:43" hidden="1" x14ac:dyDescent="0.2">
      <c r="A178" s="191"/>
      <c r="B178" s="186"/>
      <c r="C178" s="183"/>
      <c r="D178" s="193"/>
      <c r="E178" s="193"/>
      <c r="F178" s="193"/>
      <c r="G178" s="310"/>
      <c r="H178" s="341"/>
      <c r="I178" s="302"/>
      <c r="J178" s="339"/>
      <c r="K178" s="349"/>
      <c r="L178" s="6"/>
      <c r="M178" s="339"/>
      <c r="N178" s="349"/>
      <c r="O178" s="302"/>
      <c r="P178" s="339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</row>
    <row r="179" spans="1:43" hidden="1" x14ac:dyDescent="0.2">
      <c r="A179" s="191"/>
      <c r="B179" s="186"/>
      <c r="C179" s="183"/>
      <c r="D179" s="193"/>
      <c r="E179" s="193"/>
      <c r="F179" s="193"/>
      <c r="G179" s="282"/>
      <c r="H179" s="341"/>
      <c r="I179" s="302"/>
      <c r="J179" s="339"/>
      <c r="K179" s="349"/>
      <c r="L179" s="6"/>
      <c r="M179" s="339"/>
      <c r="N179" s="349"/>
      <c r="O179" s="302"/>
      <c r="P179" s="339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</row>
    <row r="180" spans="1:43" hidden="1" x14ac:dyDescent="0.2">
      <c r="A180" s="191"/>
      <c r="B180" s="203"/>
      <c r="C180" s="183"/>
      <c r="D180" s="193"/>
      <c r="E180" s="193"/>
      <c r="F180" s="193"/>
      <c r="G180" s="282"/>
      <c r="H180" s="341"/>
      <c r="I180" s="302"/>
      <c r="J180" s="339"/>
      <c r="K180" s="349"/>
      <c r="L180" s="6"/>
      <c r="M180" s="339"/>
      <c r="N180" s="349"/>
      <c r="O180" s="302"/>
      <c r="P180" s="339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</row>
    <row r="181" spans="1:43" hidden="1" x14ac:dyDescent="0.2">
      <c r="A181" s="179"/>
      <c r="B181" s="186"/>
      <c r="C181" s="183"/>
      <c r="D181" s="183"/>
      <c r="E181" s="183"/>
      <c r="F181" s="183"/>
      <c r="G181" s="308"/>
      <c r="H181" s="341"/>
      <c r="I181" s="302"/>
      <c r="J181" s="339"/>
      <c r="K181" s="349"/>
      <c r="L181" s="6"/>
      <c r="M181" s="339"/>
      <c r="N181" s="349"/>
      <c r="O181" s="302"/>
      <c r="P181" s="339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</row>
    <row r="182" spans="1:43" hidden="1" x14ac:dyDescent="0.2">
      <c r="A182" s="179"/>
      <c r="B182" s="186"/>
      <c r="C182" s="183"/>
      <c r="D182" s="193"/>
      <c r="E182" s="193"/>
      <c r="F182" s="193"/>
      <c r="G182" s="308"/>
      <c r="H182" s="341"/>
      <c r="I182" s="302"/>
      <c r="J182" s="339"/>
      <c r="K182" s="349"/>
      <c r="L182" s="6"/>
      <c r="M182" s="339"/>
      <c r="N182" s="349"/>
      <c r="O182" s="302"/>
      <c r="P182" s="339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</row>
    <row r="183" spans="1:43" hidden="1" x14ac:dyDescent="0.2">
      <c r="A183" s="179"/>
      <c r="B183" s="190"/>
      <c r="C183" s="183"/>
      <c r="D183" s="193"/>
      <c r="E183" s="193"/>
      <c r="F183" s="193"/>
      <c r="G183" s="308"/>
      <c r="H183" s="341"/>
      <c r="I183" s="302"/>
      <c r="J183" s="339"/>
      <c r="K183" s="349"/>
      <c r="L183" s="6"/>
      <c r="M183" s="339"/>
      <c r="N183" s="349"/>
      <c r="O183" s="302"/>
      <c r="P183" s="339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</row>
    <row r="184" spans="1:43" hidden="1" x14ac:dyDescent="0.2">
      <c r="A184" s="179"/>
      <c r="B184" s="186"/>
      <c r="C184" s="183"/>
      <c r="D184" s="193"/>
      <c r="E184" s="193"/>
      <c r="F184" s="193"/>
      <c r="G184" s="308"/>
      <c r="H184" s="341"/>
      <c r="I184" s="302"/>
      <c r="J184" s="339"/>
      <c r="K184" s="349"/>
      <c r="L184" s="6"/>
      <c r="M184" s="339"/>
      <c r="N184" s="349"/>
      <c r="O184" s="302"/>
      <c r="P184" s="339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</row>
    <row r="185" spans="1:43" hidden="1" x14ac:dyDescent="0.2">
      <c r="A185" s="179"/>
      <c r="B185" s="190"/>
      <c r="C185" s="183"/>
      <c r="D185" s="193"/>
      <c r="E185" s="193"/>
      <c r="F185" s="193"/>
      <c r="G185" s="308"/>
      <c r="H185" s="341"/>
      <c r="I185" s="302"/>
      <c r="J185" s="339"/>
      <c r="K185" s="349"/>
      <c r="L185" s="6"/>
      <c r="M185" s="339"/>
      <c r="N185" s="349"/>
      <c r="O185" s="302"/>
      <c r="P185" s="339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</row>
    <row r="186" spans="1:43" hidden="1" x14ac:dyDescent="0.2">
      <c r="A186" s="179"/>
      <c r="B186" s="186"/>
      <c r="C186" s="183"/>
      <c r="D186" s="193"/>
      <c r="E186" s="193"/>
      <c r="F186" s="193"/>
      <c r="G186" s="308"/>
      <c r="H186" s="341"/>
      <c r="I186" s="302"/>
      <c r="J186" s="339"/>
      <c r="K186" s="349"/>
      <c r="L186" s="6"/>
      <c r="M186" s="339"/>
      <c r="N186" s="349"/>
      <c r="O186" s="302"/>
      <c r="P186" s="339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</row>
    <row r="187" spans="1:43" hidden="1" x14ac:dyDescent="0.2">
      <c r="A187" s="179"/>
      <c r="B187" s="190"/>
      <c r="C187" s="183"/>
      <c r="D187" s="193"/>
      <c r="E187" s="193"/>
      <c r="F187" s="193"/>
      <c r="G187" s="308"/>
      <c r="H187" s="341"/>
      <c r="I187" s="302"/>
      <c r="J187" s="339"/>
      <c r="K187" s="349"/>
      <c r="L187" s="6"/>
      <c r="M187" s="339"/>
      <c r="N187" s="349"/>
      <c r="O187" s="302"/>
      <c r="P187" s="339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</row>
    <row r="188" spans="1:43" hidden="1" x14ac:dyDescent="0.2">
      <c r="A188" s="179"/>
      <c r="B188" s="186"/>
      <c r="C188" s="183"/>
      <c r="D188" s="193"/>
      <c r="E188" s="193"/>
      <c r="F188" s="193"/>
      <c r="G188" s="308"/>
      <c r="H188" s="341"/>
      <c r="I188" s="302"/>
      <c r="J188" s="339"/>
      <c r="K188" s="349"/>
      <c r="L188" s="6"/>
      <c r="M188" s="339"/>
      <c r="N188" s="349"/>
      <c r="O188" s="302"/>
      <c r="P188" s="339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</row>
    <row r="189" spans="1:43" hidden="1" x14ac:dyDescent="0.2">
      <c r="A189" s="179"/>
      <c r="B189" s="190"/>
      <c r="C189" s="183"/>
      <c r="D189" s="193"/>
      <c r="E189" s="193"/>
      <c r="F189" s="193"/>
      <c r="G189" s="308"/>
      <c r="H189" s="341"/>
      <c r="I189" s="302"/>
      <c r="J189" s="339"/>
      <c r="K189" s="349"/>
      <c r="L189" s="6"/>
      <c r="M189" s="339"/>
      <c r="N189" s="349"/>
      <c r="O189" s="302"/>
      <c r="P189" s="339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</row>
    <row r="190" spans="1:43" hidden="1" x14ac:dyDescent="0.2">
      <c r="A190" s="179"/>
      <c r="B190" s="186"/>
      <c r="C190" s="183"/>
      <c r="D190" s="193"/>
      <c r="E190" s="193"/>
      <c r="F190" s="193"/>
      <c r="G190" s="308"/>
      <c r="H190" s="341"/>
      <c r="I190" s="302"/>
      <c r="J190" s="339"/>
      <c r="K190" s="349"/>
      <c r="L190" s="6"/>
      <c r="M190" s="339"/>
      <c r="N190" s="349"/>
      <c r="O190" s="302"/>
      <c r="P190" s="339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</row>
    <row r="191" spans="1:43" hidden="1" x14ac:dyDescent="0.2">
      <c r="A191" s="179"/>
      <c r="B191" s="190"/>
      <c r="C191" s="183"/>
      <c r="D191" s="193"/>
      <c r="E191" s="193"/>
      <c r="F191" s="193"/>
      <c r="G191" s="308"/>
      <c r="H191" s="341"/>
      <c r="I191" s="302"/>
      <c r="J191" s="339"/>
      <c r="K191" s="349"/>
      <c r="L191" s="6"/>
      <c r="M191" s="339"/>
      <c r="N191" s="349"/>
      <c r="O191" s="302"/>
      <c r="P191" s="339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</row>
    <row r="192" spans="1:43" hidden="1" x14ac:dyDescent="0.2">
      <c r="A192" s="179"/>
      <c r="B192" s="194"/>
      <c r="C192" s="183"/>
      <c r="D192" s="195"/>
      <c r="E192" s="195"/>
      <c r="F192" s="196"/>
      <c r="G192" s="311"/>
      <c r="H192" s="342"/>
      <c r="I192" s="302"/>
      <c r="J192" s="339"/>
      <c r="K192" s="349"/>
      <c r="L192" s="6"/>
      <c r="M192" s="339"/>
      <c r="N192" s="349"/>
      <c r="O192" s="302"/>
      <c r="P192" s="339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</row>
    <row r="193" spans="1:43" hidden="1" x14ac:dyDescent="0.2">
      <c r="A193" s="179"/>
      <c r="B193" s="182"/>
      <c r="C193" s="183"/>
      <c r="D193" s="197"/>
      <c r="E193" s="197"/>
      <c r="F193" s="198"/>
      <c r="G193" s="312"/>
      <c r="H193" s="341"/>
      <c r="I193" s="302"/>
      <c r="J193" s="339"/>
      <c r="K193" s="349"/>
      <c r="L193" s="6"/>
      <c r="M193" s="339"/>
      <c r="N193" s="349"/>
      <c r="O193" s="302"/>
      <c r="P193" s="339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</row>
    <row r="194" spans="1:43" hidden="1" x14ac:dyDescent="0.2">
      <c r="A194" s="179"/>
      <c r="B194" s="186"/>
      <c r="C194" s="183"/>
      <c r="D194" s="197"/>
      <c r="E194" s="197"/>
      <c r="F194" s="197"/>
      <c r="G194" s="296"/>
      <c r="H194" s="341"/>
      <c r="I194" s="302"/>
      <c r="J194" s="339"/>
      <c r="K194" s="349"/>
      <c r="L194" s="6"/>
      <c r="M194" s="339"/>
      <c r="N194" s="349"/>
      <c r="O194" s="302"/>
      <c r="P194" s="339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</row>
    <row r="195" spans="1:43" hidden="1" x14ac:dyDescent="0.2">
      <c r="A195" s="179"/>
      <c r="B195" s="186"/>
      <c r="C195" s="183"/>
      <c r="D195" s="197"/>
      <c r="E195" s="197"/>
      <c r="F195" s="197"/>
      <c r="G195" s="296"/>
      <c r="H195" s="341"/>
      <c r="I195" s="302"/>
      <c r="J195" s="339"/>
      <c r="K195" s="349"/>
      <c r="L195" s="6"/>
      <c r="M195" s="339"/>
      <c r="N195" s="349"/>
      <c r="O195" s="302"/>
      <c r="P195" s="339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</row>
    <row r="196" spans="1:43" hidden="1" x14ac:dyDescent="0.2">
      <c r="A196" s="179"/>
      <c r="B196" s="199"/>
      <c r="C196" s="183"/>
      <c r="D196" s="197"/>
      <c r="E196" s="197"/>
      <c r="F196" s="197"/>
      <c r="G196" s="296"/>
      <c r="H196" s="341"/>
      <c r="I196" s="302"/>
      <c r="J196" s="339"/>
      <c r="K196" s="349"/>
      <c r="L196" s="6"/>
      <c r="M196" s="339"/>
      <c r="N196" s="349"/>
      <c r="O196" s="302"/>
      <c r="P196" s="339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</row>
    <row r="197" spans="1:43" hidden="1" x14ac:dyDescent="0.2">
      <c r="A197" s="191"/>
      <c r="B197" s="182"/>
      <c r="C197" s="183"/>
      <c r="D197" s="192"/>
      <c r="E197" s="192"/>
      <c r="F197" s="192"/>
      <c r="G197" s="310"/>
      <c r="H197" s="342"/>
      <c r="I197" s="302"/>
      <c r="J197" s="339"/>
      <c r="K197" s="349"/>
      <c r="L197" s="6"/>
      <c r="M197" s="339"/>
      <c r="N197" s="349"/>
      <c r="O197" s="302"/>
      <c r="P197" s="339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</row>
    <row r="198" spans="1:43" hidden="1" x14ac:dyDescent="0.2">
      <c r="A198" s="191"/>
      <c r="B198" s="182"/>
      <c r="C198" s="183"/>
      <c r="D198" s="189"/>
      <c r="E198" s="189"/>
      <c r="F198" s="189"/>
      <c r="G198" s="313"/>
      <c r="H198" s="341"/>
      <c r="I198" s="302"/>
      <c r="J198" s="339"/>
      <c r="K198" s="349"/>
      <c r="L198" s="6"/>
      <c r="M198" s="339"/>
      <c r="N198" s="349"/>
      <c r="O198" s="302"/>
      <c r="P198" s="339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</row>
    <row r="199" spans="1:43" hidden="1" x14ac:dyDescent="0.2">
      <c r="A199" s="191"/>
      <c r="B199" s="186"/>
      <c r="C199" s="183"/>
      <c r="D199" s="189"/>
      <c r="E199" s="189"/>
      <c r="F199" s="189"/>
      <c r="G199" s="313"/>
      <c r="H199" s="341"/>
      <c r="I199" s="302"/>
      <c r="J199" s="339"/>
      <c r="K199" s="349"/>
      <c r="L199" s="6"/>
      <c r="M199" s="339"/>
      <c r="N199" s="349"/>
      <c r="O199" s="302"/>
      <c r="P199" s="339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</row>
    <row r="200" spans="1:43" hidden="1" x14ac:dyDescent="0.2">
      <c r="A200" s="191"/>
      <c r="B200" s="186"/>
      <c r="C200" s="183"/>
      <c r="D200" s="189"/>
      <c r="E200" s="189"/>
      <c r="F200" s="189"/>
      <c r="G200" s="313"/>
      <c r="H200" s="341"/>
      <c r="I200" s="302"/>
      <c r="J200" s="339"/>
      <c r="K200" s="349"/>
      <c r="L200" s="6"/>
      <c r="M200" s="339"/>
      <c r="N200" s="349"/>
      <c r="O200" s="302"/>
      <c r="P200" s="339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</row>
    <row r="201" spans="1:43" hidden="1" x14ac:dyDescent="0.2">
      <c r="A201" s="191"/>
      <c r="B201" s="199"/>
      <c r="C201" s="183"/>
      <c r="D201" s="189"/>
      <c r="E201" s="189"/>
      <c r="F201" s="189"/>
      <c r="G201" s="313"/>
      <c r="H201" s="341"/>
      <c r="I201" s="302"/>
      <c r="J201" s="339"/>
      <c r="K201" s="349"/>
      <c r="L201" s="6"/>
      <c r="M201" s="339"/>
      <c r="N201" s="349"/>
      <c r="O201" s="302"/>
      <c r="P201" s="339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</row>
    <row r="202" spans="1:43" hidden="1" x14ac:dyDescent="0.2">
      <c r="A202" s="191"/>
      <c r="B202" s="186"/>
      <c r="C202" s="183"/>
      <c r="D202" s="189"/>
      <c r="E202" s="189"/>
      <c r="F202" s="189"/>
      <c r="G202" s="313"/>
      <c r="H202" s="341"/>
      <c r="I202" s="302"/>
      <c r="J202" s="339"/>
      <c r="K202" s="349"/>
      <c r="L202" s="6"/>
      <c r="M202" s="339"/>
      <c r="N202" s="349"/>
      <c r="O202" s="302"/>
      <c r="P202" s="339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</row>
    <row r="203" spans="1:43" hidden="1" x14ac:dyDescent="0.2">
      <c r="A203" s="191"/>
      <c r="B203" s="186"/>
      <c r="C203" s="183"/>
      <c r="D203" s="189"/>
      <c r="E203" s="189"/>
      <c r="F203" s="200"/>
      <c r="G203" s="313"/>
      <c r="H203" s="341"/>
      <c r="I203" s="302"/>
      <c r="J203" s="339"/>
      <c r="K203" s="349"/>
      <c r="L203" s="6"/>
      <c r="M203" s="339"/>
      <c r="N203" s="349"/>
      <c r="O203" s="302"/>
      <c r="P203" s="339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</row>
    <row r="204" spans="1:43" hidden="1" x14ac:dyDescent="0.2">
      <c r="A204" s="179"/>
      <c r="B204" s="199"/>
      <c r="C204" s="183"/>
      <c r="D204" s="189"/>
      <c r="E204" s="189"/>
      <c r="F204" s="200"/>
      <c r="G204" s="313"/>
      <c r="H204" s="341"/>
      <c r="I204" s="302"/>
      <c r="J204" s="339"/>
      <c r="K204" s="349"/>
      <c r="L204" s="6"/>
      <c r="M204" s="339"/>
      <c r="N204" s="349"/>
      <c r="O204" s="302"/>
      <c r="P204" s="339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</row>
    <row r="205" spans="1:43" hidden="1" x14ac:dyDescent="0.2">
      <c r="A205" s="179"/>
      <c r="B205" s="186"/>
      <c r="C205" s="183"/>
      <c r="D205" s="189"/>
      <c r="E205" s="189"/>
      <c r="F205" s="200"/>
      <c r="G205" s="313"/>
      <c r="H205" s="341"/>
      <c r="I205" s="302"/>
      <c r="J205" s="339"/>
      <c r="K205" s="349"/>
      <c r="L205" s="6"/>
      <c r="M205" s="339"/>
      <c r="N205" s="349"/>
      <c r="O205" s="302"/>
      <c r="P205" s="339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</row>
    <row r="206" spans="1:43" hidden="1" x14ac:dyDescent="0.2">
      <c r="A206" s="179"/>
      <c r="B206" s="186"/>
      <c r="C206" s="183"/>
      <c r="D206" s="189"/>
      <c r="E206" s="189"/>
      <c r="F206" s="200"/>
      <c r="G206" s="313"/>
      <c r="H206" s="341"/>
      <c r="I206" s="302"/>
      <c r="J206" s="339"/>
      <c r="K206" s="349"/>
      <c r="L206" s="6"/>
      <c r="M206" s="339"/>
      <c r="N206" s="349"/>
      <c r="O206" s="302"/>
      <c r="P206" s="339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</row>
    <row r="207" spans="1:43" hidden="1" x14ac:dyDescent="0.2">
      <c r="A207" s="179"/>
      <c r="B207" s="199"/>
      <c r="C207" s="183"/>
      <c r="D207" s="189"/>
      <c r="E207" s="189"/>
      <c r="F207" s="200"/>
      <c r="G207" s="313"/>
      <c r="H207" s="341"/>
      <c r="I207" s="302"/>
      <c r="J207" s="339"/>
      <c r="K207" s="349"/>
      <c r="L207" s="6"/>
      <c r="M207" s="339"/>
      <c r="N207" s="349"/>
      <c r="O207" s="302"/>
      <c r="P207" s="339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</row>
    <row r="208" spans="1:43" hidden="1" x14ac:dyDescent="0.2">
      <c r="A208" s="179"/>
      <c r="B208" s="180"/>
      <c r="C208" s="181"/>
      <c r="D208" s="184"/>
      <c r="E208" s="184"/>
      <c r="F208" s="184"/>
      <c r="G208" s="309"/>
      <c r="H208" s="342"/>
      <c r="I208" s="302"/>
      <c r="J208" s="339"/>
      <c r="K208" s="349"/>
      <c r="L208" s="6"/>
      <c r="M208" s="339"/>
      <c r="N208" s="349"/>
      <c r="O208" s="302"/>
      <c r="P208" s="339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</row>
    <row r="209" spans="1:43" hidden="1" x14ac:dyDescent="0.2">
      <c r="A209" s="179"/>
      <c r="B209" s="180"/>
      <c r="C209" s="181"/>
      <c r="D209" s="181"/>
      <c r="E209" s="181"/>
      <c r="F209" s="181"/>
      <c r="G209" s="306"/>
      <c r="H209" s="338"/>
      <c r="I209" s="302"/>
      <c r="J209" s="339"/>
      <c r="K209" s="349"/>
      <c r="L209" s="6"/>
      <c r="M209" s="339"/>
      <c r="N209" s="349"/>
      <c r="O209" s="302"/>
      <c r="P209" s="339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</row>
    <row r="210" spans="1:43" hidden="1" x14ac:dyDescent="0.2">
      <c r="A210" s="179"/>
      <c r="B210" s="182"/>
      <c r="C210" s="183"/>
      <c r="D210" s="184"/>
      <c r="E210" s="185"/>
      <c r="F210" s="185"/>
      <c r="G210" s="307"/>
      <c r="H210" s="340"/>
      <c r="I210" s="302"/>
      <c r="J210" s="339"/>
      <c r="K210" s="349"/>
      <c r="L210" s="6"/>
      <c r="M210" s="339"/>
      <c r="N210" s="349"/>
      <c r="O210" s="302"/>
      <c r="P210" s="339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</row>
    <row r="211" spans="1:43" hidden="1" x14ac:dyDescent="0.2">
      <c r="A211" s="179"/>
      <c r="B211" s="186"/>
      <c r="C211" s="183"/>
      <c r="D211" s="183"/>
      <c r="E211" s="183"/>
      <c r="F211" s="183"/>
      <c r="G211" s="308"/>
      <c r="H211" s="341"/>
      <c r="I211" s="302"/>
      <c r="J211" s="339"/>
      <c r="K211" s="349"/>
      <c r="L211" s="6"/>
      <c r="M211" s="339"/>
      <c r="N211" s="349"/>
      <c r="O211" s="302"/>
      <c r="P211" s="339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</row>
    <row r="212" spans="1:43" hidden="1" x14ac:dyDescent="0.2">
      <c r="A212" s="179"/>
      <c r="B212" s="186"/>
      <c r="C212" s="183"/>
      <c r="D212" s="183"/>
      <c r="E212" s="183"/>
      <c r="F212" s="183"/>
      <c r="G212" s="308"/>
      <c r="H212" s="341"/>
      <c r="I212" s="302"/>
      <c r="J212" s="339"/>
      <c r="K212" s="349"/>
      <c r="L212" s="6"/>
      <c r="M212" s="339"/>
      <c r="N212" s="349"/>
      <c r="O212" s="302"/>
      <c r="P212" s="339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</row>
    <row r="213" spans="1:43" hidden="1" x14ac:dyDescent="0.2">
      <c r="A213" s="179"/>
      <c r="B213" s="187"/>
      <c r="C213" s="183"/>
      <c r="D213" s="183"/>
      <c r="E213" s="183"/>
      <c r="F213" s="183"/>
      <c r="G213" s="308"/>
      <c r="H213" s="341"/>
      <c r="I213" s="302"/>
      <c r="J213" s="339"/>
      <c r="K213" s="349"/>
      <c r="L213" s="6"/>
      <c r="M213" s="339"/>
      <c r="N213" s="349"/>
      <c r="O213" s="302"/>
      <c r="P213" s="339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</row>
    <row r="214" spans="1:43" hidden="1" x14ac:dyDescent="0.2">
      <c r="A214" s="179"/>
      <c r="B214" s="186"/>
      <c r="C214" s="183"/>
      <c r="D214" s="183"/>
      <c r="E214" s="183"/>
      <c r="F214" s="183"/>
      <c r="G214" s="308"/>
      <c r="H214" s="341"/>
      <c r="I214" s="302"/>
      <c r="J214" s="339"/>
      <c r="K214" s="349"/>
      <c r="L214" s="6"/>
      <c r="M214" s="339"/>
      <c r="N214" s="349"/>
      <c r="O214" s="302"/>
      <c r="P214" s="339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</row>
    <row r="215" spans="1:43" hidden="1" x14ac:dyDescent="0.2">
      <c r="A215" s="179"/>
      <c r="B215" s="186"/>
      <c r="C215" s="183"/>
      <c r="D215" s="183"/>
      <c r="E215" s="183"/>
      <c r="F215" s="183"/>
      <c r="G215" s="308"/>
      <c r="H215" s="341"/>
      <c r="I215" s="302"/>
      <c r="J215" s="339"/>
      <c r="K215" s="349"/>
      <c r="L215" s="6"/>
      <c r="M215" s="339"/>
      <c r="N215" s="349"/>
      <c r="O215" s="302"/>
      <c r="P215" s="339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</row>
    <row r="216" spans="1:43" hidden="1" x14ac:dyDescent="0.2">
      <c r="A216" s="179"/>
      <c r="B216" s="187"/>
      <c r="C216" s="183"/>
      <c r="D216" s="183"/>
      <c r="E216" s="183"/>
      <c r="F216" s="183"/>
      <c r="G216" s="308"/>
      <c r="H216" s="341"/>
      <c r="I216" s="302"/>
      <c r="J216" s="339"/>
      <c r="K216" s="349"/>
      <c r="L216" s="6"/>
      <c r="M216" s="339"/>
      <c r="N216" s="349"/>
      <c r="O216" s="302"/>
      <c r="P216" s="339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</row>
    <row r="217" spans="1:43" hidden="1" x14ac:dyDescent="0.2">
      <c r="A217" s="179"/>
      <c r="B217" s="188"/>
      <c r="C217" s="183"/>
      <c r="D217" s="183"/>
      <c r="E217" s="183"/>
      <c r="F217" s="183"/>
      <c r="G217" s="308"/>
      <c r="H217" s="341"/>
      <c r="I217" s="302"/>
      <c r="J217" s="339"/>
      <c r="K217" s="349"/>
      <c r="L217" s="6"/>
      <c r="M217" s="339"/>
      <c r="N217" s="349"/>
      <c r="O217" s="302"/>
      <c r="P217" s="339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</row>
    <row r="218" spans="1:43" hidden="1" x14ac:dyDescent="0.2">
      <c r="A218" s="179"/>
      <c r="B218" s="186"/>
      <c r="C218" s="183"/>
      <c r="D218" s="189"/>
      <c r="E218" s="189"/>
      <c r="F218" s="189"/>
      <c r="G218" s="308"/>
      <c r="H218" s="341"/>
      <c r="I218" s="302"/>
      <c r="J218" s="339"/>
      <c r="K218" s="349"/>
      <c r="L218" s="6"/>
      <c r="M218" s="339"/>
      <c r="N218" s="349"/>
      <c r="O218" s="302"/>
      <c r="P218" s="339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</row>
    <row r="219" spans="1:43" hidden="1" x14ac:dyDescent="0.2">
      <c r="A219" s="179"/>
      <c r="B219" s="190"/>
      <c r="C219" s="183"/>
      <c r="D219" s="183"/>
      <c r="E219" s="183"/>
      <c r="F219" s="189"/>
      <c r="G219" s="308"/>
      <c r="H219" s="341"/>
      <c r="I219" s="302"/>
      <c r="J219" s="339"/>
      <c r="K219" s="349"/>
      <c r="L219" s="6"/>
      <c r="M219" s="339"/>
      <c r="N219" s="349"/>
      <c r="O219" s="302"/>
      <c r="P219" s="339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</row>
    <row r="220" spans="1:43" hidden="1" x14ac:dyDescent="0.2">
      <c r="A220" s="179"/>
      <c r="B220" s="186"/>
      <c r="C220" s="183"/>
      <c r="D220" s="183"/>
      <c r="E220" s="183"/>
      <c r="F220" s="183"/>
      <c r="G220" s="308"/>
      <c r="H220" s="341"/>
      <c r="I220" s="302"/>
      <c r="J220" s="339"/>
      <c r="K220" s="349"/>
      <c r="L220" s="6"/>
      <c r="M220" s="339"/>
      <c r="N220" s="349"/>
      <c r="O220" s="302"/>
      <c r="P220" s="339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</row>
    <row r="221" spans="1:43" hidden="1" x14ac:dyDescent="0.2">
      <c r="A221" s="179"/>
      <c r="B221" s="186"/>
      <c r="C221" s="183"/>
      <c r="D221" s="183"/>
      <c r="E221" s="183"/>
      <c r="F221" s="183"/>
      <c r="G221" s="308"/>
      <c r="H221" s="341"/>
      <c r="I221" s="302"/>
      <c r="J221" s="339"/>
      <c r="K221" s="349"/>
      <c r="L221" s="6"/>
      <c r="M221" s="339"/>
      <c r="N221" s="349"/>
      <c r="O221" s="302"/>
      <c r="P221" s="339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</row>
    <row r="222" spans="1:43" hidden="1" x14ac:dyDescent="0.2">
      <c r="A222" s="179"/>
      <c r="B222" s="190"/>
      <c r="C222" s="183"/>
      <c r="D222" s="183"/>
      <c r="E222" s="183"/>
      <c r="F222" s="183"/>
      <c r="G222" s="308"/>
      <c r="H222" s="341"/>
      <c r="I222" s="302"/>
      <c r="J222" s="339"/>
      <c r="K222" s="349"/>
      <c r="L222" s="6"/>
      <c r="M222" s="339"/>
      <c r="N222" s="349"/>
      <c r="O222" s="302"/>
      <c r="P222" s="339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</row>
    <row r="223" spans="1:43" hidden="1" x14ac:dyDescent="0.2">
      <c r="A223" s="179"/>
      <c r="B223" s="182"/>
      <c r="C223" s="183"/>
      <c r="D223" s="184"/>
      <c r="E223" s="184"/>
      <c r="F223" s="184"/>
      <c r="G223" s="309"/>
      <c r="H223" s="342"/>
      <c r="I223" s="302"/>
      <c r="J223" s="339"/>
      <c r="K223" s="349"/>
      <c r="L223" s="6"/>
      <c r="M223" s="339"/>
      <c r="N223" s="349"/>
      <c r="O223" s="302"/>
      <c r="P223" s="339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</row>
    <row r="224" spans="1:43" hidden="1" x14ac:dyDescent="0.2">
      <c r="A224" s="179"/>
      <c r="B224" s="188"/>
      <c r="C224" s="183"/>
      <c r="D224" s="183"/>
      <c r="E224" s="183"/>
      <c r="F224" s="183"/>
      <c r="G224" s="308"/>
      <c r="H224" s="341"/>
      <c r="I224" s="302"/>
      <c r="J224" s="339"/>
      <c r="K224" s="349"/>
      <c r="L224" s="6"/>
      <c r="M224" s="339"/>
      <c r="N224" s="349"/>
      <c r="O224" s="302"/>
      <c r="P224" s="339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</row>
    <row r="225" spans="1:43" hidden="1" x14ac:dyDescent="0.2">
      <c r="A225" s="179"/>
      <c r="B225" s="186"/>
      <c r="C225" s="183"/>
      <c r="D225" s="183"/>
      <c r="E225" s="183"/>
      <c r="F225" s="183"/>
      <c r="G225" s="308"/>
      <c r="H225" s="341"/>
      <c r="I225" s="302"/>
      <c r="J225" s="339"/>
      <c r="K225" s="349"/>
      <c r="L225" s="6"/>
      <c r="M225" s="339"/>
      <c r="N225" s="349"/>
      <c r="O225" s="302"/>
      <c r="P225" s="339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</row>
    <row r="226" spans="1:43" hidden="1" x14ac:dyDescent="0.2">
      <c r="A226" s="179"/>
      <c r="B226" s="190"/>
      <c r="C226" s="183"/>
      <c r="D226" s="183"/>
      <c r="E226" s="183"/>
      <c r="F226" s="183"/>
      <c r="G226" s="308"/>
      <c r="H226" s="341"/>
      <c r="I226" s="302"/>
      <c r="J226" s="339"/>
      <c r="K226" s="349"/>
      <c r="L226" s="6"/>
      <c r="M226" s="339"/>
      <c r="N226" s="349"/>
      <c r="O226" s="302"/>
      <c r="P226" s="339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</row>
    <row r="227" spans="1:43" hidden="1" x14ac:dyDescent="0.2">
      <c r="A227" s="191"/>
      <c r="B227" s="182"/>
      <c r="C227" s="183"/>
      <c r="D227" s="184"/>
      <c r="E227" s="192"/>
      <c r="F227" s="192"/>
      <c r="G227" s="310"/>
      <c r="H227" s="342"/>
      <c r="I227" s="302"/>
      <c r="J227" s="339"/>
      <c r="K227" s="349"/>
      <c r="L227" s="6"/>
      <c r="M227" s="339"/>
      <c r="N227" s="349"/>
      <c r="O227" s="302"/>
      <c r="P227" s="339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</row>
    <row r="228" spans="1:43" hidden="1" x14ac:dyDescent="0.2">
      <c r="A228" s="191"/>
      <c r="B228" s="186"/>
      <c r="C228" s="183"/>
      <c r="D228" s="202"/>
      <c r="E228" s="202"/>
      <c r="F228" s="192"/>
      <c r="G228" s="310"/>
      <c r="H228" s="341"/>
      <c r="I228" s="302"/>
      <c r="J228" s="339"/>
      <c r="K228" s="349"/>
      <c r="L228" s="6"/>
      <c r="M228" s="339"/>
      <c r="N228" s="349"/>
      <c r="O228" s="302"/>
      <c r="P228" s="339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</row>
    <row r="229" spans="1:43" hidden="1" x14ac:dyDescent="0.2">
      <c r="A229" s="191"/>
      <c r="B229" s="186"/>
      <c r="C229" s="183"/>
      <c r="D229" s="193"/>
      <c r="E229" s="193"/>
      <c r="F229" s="193"/>
      <c r="G229" s="310"/>
      <c r="H229" s="341"/>
      <c r="I229" s="302"/>
      <c r="J229" s="339"/>
      <c r="K229" s="349"/>
      <c r="L229" s="6"/>
      <c r="M229" s="339"/>
      <c r="N229" s="349"/>
      <c r="O229" s="302"/>
      <c r="P229" s="339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</row>
    <row r="230" spans="1:43" hidden="1" x14ac:dyDescent="0.2">
      <c r="A230" s="191"/>
      <c r="B230" s="186"/>
      <c r="C230" s="183"/>
      <c r="D230" s="193"/>
      <c r="E230" s="193"/>
      <c r="F230" s="193"/>
      <c r="G230" s="282"/>
      <c r="H230" s="341"/>
      <c r="I230" s="302"/>
      <c r="J230" s="339"/>
      <c r="K230" s="349"/>
      <c r="L230" s="6"/>
      <c r="M230" s="339"/>
      <c r="N230" s="349"/>
      <c r="O230" s="302"/>
      <c r="P230" s="339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</row>
    <row r="231" spans="1:43" hidden="1" x14ac:dyDescent="0.2">
      <c r="A231" s="191"/>
      <c r="B231" s="203"/>
      <c r="C231" s="183"/>
      <c r="D231" s="193"/>
      <c r="E231" s="193"/>
      <c r="F231" s="193"/>
      <c r="G231" s="282"/>
      <c r="H231" s="341"/>
      <c r="I231" s="302"/>
      <c r="J231" s="339"/>
      <c r="K231" s="349"/>
      <c r="L231" s="6"/>
      <c r="M231" s="339"/>
      <c r="N231" s="349"/>
      <c r="O231" s="302"/>
      <c r="P231" s="339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</row>
    <row r="232" spans="1:43" hidden="1" x14ac:dyDescent="0.2">
      <c r="A232" s="179"/>
      <c r="B232" s="186"/>
      <c r="C232" s="183"/>
      <c r="D232" s="183"/>
      <c r="E232" s="183"/>
      <c r="F232" s="183"/>
      <c r="G232" s="308"/>
      <c r="H232" s="341"/>
      <c r="I232" s="302"/>
      <c r="J232" s="339"/>
      <c r="K232" s="349"/>
      <c r="L232" s="6"/>
      <c r="M232" s="339"/>
      <c r="N232" s="349"/>
      <c r="O232" s="302"/>
      <c r="P232" s="339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</row>
    <row r="233" spans="1:43" hidden="1" x14ac:dyDescent="0.2">
      <c r="A233" s="179"/>
      <c r="B233" s="186"/>
      <c r="C233" s="183"/>
      <c r="D233" s="193"/>
      <c r="E233" s="193"/>
      <c r="F233" s="193"/>
      <c r="G233" s="308"/>
      <c r="H233" s="341"/>
      <c r="I233" s="302"/>
      <c r="J233" s="339"/>
      <c r="K233" s="349"/>
      <c r="L233" s="6"/>
      <c r="M233" s="339"/>
      <c r="N233" s="349"/>
      <c r="O233" s="302"/>
      <c r="P233" s="339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</row>
    <row r="234" spans="1:43" hidden="1" x14ac:dyDescent="0.2">
      <c r="A234" s="179"/>
      <c r="B234" s="190"/>
      <c r="C234" s="183"/>
      <c r="D234" s="193"/>
      <c r="E234" s="193"/>
      <c r="F234" s="193"/>
      <c r="G234" s="308"/>
      <c r="H234" s="341"/>
      <c r="I234" s="302"/>
      <c r="J234" s="339"/>
      <c r="K234" s="349"/>
      <c r="L234" s="6"/>
      <c r="M234" s="339"/>
      <c r="N234" s="349"/>
      <c r="O234" s="302"/>
      <c r="P234" s="339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</row>
    <row r="235" spans="1:43" hidden="1" x14ac:dyDescent="0.2">
      <c r="A235" s="179"/>
      <c r="B235" s="186"/>
      <c r="C235" s="183"/>
      <c r="D235" s="193"/>
      <c r="E235" s="193"/>
      <c r="F235" s="193"/>
      <c r="G235" s="308"/>
      <c r="H235" s="341"/>
      <c r="I235" s="302"/>
      <c r="J235" s="339"/>
      <c r="K235" s="349"/>
      <c r="L235" s="6"/>
      <c r="M235" s="339"/>
      <c r="N235" s="349"/>
      <c r="O235" s="302"/>
      <c r="P235" s="339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</row>
    <row r="236" spans="1:43" hidden="1" x14ac:dyDescent="0.2">
      <c r="A236" s="179"/>
      <c r="B236" s="190"/>
      <c r="C236" s="183"/>
      <c r="D236" s="193"/>
      <c r="E236" s="193"/>
      <c r="F236" s="193"/>
      <c r="G236" s="308"/>
      <c r="H236" s="341"/>
      <c r="I236" s="302"/>
      <c r="J236" s="339"/>
      <c r="K236" s="349"/>
      <c r="L236" s="6"/>
      <c r="M236" s="339"/>
      <c r="N236" s="349"/>
      <c r="O236" s="302"/>
      <c r="P236" s="339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</row>
    <row r="237" spans="1:43" hidden="1" x14ac:dyDescent="0.2">
      <c r="A237" s="179"/>
      <c r="B237" s="186"/>
      <c r="C237" s="183"/>
      <c r="D237" s="193"/>
      <c r="E237" s="193"/>
      <c r="F237" s="193"/>
      <c r="G237" s="308"/>
      <c r="H237" s="341"/>
      <c r="I237" s="302"/>
      <c r="J237" s="339"/>
      <c r="K237" s="349"/>
      <c r="L237" s="6"/>
      <c r="M237" s="339"/>
      <c r="N237" s="349"/>
      <c r="O237" s="302"/>
      <c r="P237" s="339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</row>
    <row r="238" spans="1:43" hidden="1" x14ac:dyDescent="0.2">
      <c r="A238" s="179"/>
      <c r="B238" s="190"/>
      <c r="C238" s="183"/>
      <c r="D238" s="193"/>
      <c r="E238" s="193"/>
      <c r="F238" s="193"/>
      <c r="G238" s="308"/>
      <c r="H238" s="341"/>
      <c r="I238" s="302"/>
      <c r="J238" s="339"/>
      <c r="K238" s="349"/>
      <c r="L238" s="6"/>
      <c r="M238" s="339"/>
      <c r="N238" s="349"/>
      <c r="O238" s="302"/>
      <c r="P238" s="339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</row>
    <row r="239" spans="1:43" hidden="1" x14ac:dyDescent="0.2">
      <c r="A239" s="179"/>
      <c r="B239" s="186"/>
      <c r="C239" s="183"/>
      <c r="D239" s="193"/>
      <c r="E239" s="193"/>
      <c r="F239" s="193"/>
      <c r="G239" s="308"/>
      <c r="H239" s="341"/>
      <c r="I239" s="302"/>
      <c r="J239" s="339"/>
      <c r="K239" s="349"/>
      <c r="L239" s="6"/>
      <c r="M239" s="339"/>
      <c r="N239" s="349"/>
      <c r="O239" s="302"/>
      <c r="P239" s="339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</row>
    <row r="240" spans="1:43" hidden="1" x14ac:dyDescent="0.2">
      <c r="A240" s="179"/>
      <c r="B240" s="190"/>
      <c r="C240" s="183"/>
      <c r="D240" s="193"/>
      <c r="E240" s="193"/>
      <c r="F240" s="193"/>
      <c r="G240" s="308"/>
      <c r="H240" s="341"/>
      <c r="I240" s="302"/>
      <c r="J240" s="339"/>
      <c r="K240" s="349"/>
      <c r="L240" s="6"/>
      <c r="M240" s="339"/>
      <c r="N240" s="349"/>
      <c r="O240" s="302"/>
      <c r="P240" s="339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</row>
    <row r="241" spans="1:43" hidden="1" x14ac:dyDescent="0.2">
      <c r="A241" s="179"/>
      <c r="B241" s="186"/>
      <c r="C241" s="183"/>
      <c r="D241" s="193"/>
      <c r="E241" s="193"/>
      <c r="F241" s="193"/>
      <c r="G241" s="308"/>
      <c r="H241" s="341"/>
      <c r="I241" s="302"/>
      <c r="J241" s="339"/>
      <c r="K241" s="349"/>
      <c r="L241" s="6"/>
      <c r="M241" s="339"/>
      <c r="N241" s="349"/>
      <c r="O241" s="302"/>
      <c r="P241" s="339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</row>
    <row r="242" spans="1:43" hidden="1" x14ac:dyDescent="0.2">
      <c r="A242" s="179"/>
      <c r="B242" s="190"/>
      <c r="C242" s="183"/>
      <c r="D242" s="193"/>
      <c r="E242" s="193"/>
      <c r="F242" s="193"/>
      <c r="G242" s="308"/>
      <c r="H242" s="341"/>
      <c r="I242" s="302"/>
      <c r="J242" s="339"/>
      <c r="K242" s="349"/>
      <c r="L242" s="6"/>
      <c r="M242" s="339"/>
      <c r="N242" s="349"/>
      <c r="O242" s="302"/>
      <c r="P242" s="339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</row>
    <row r="243" spans="1:43" hidden="1" x14ac:dyDescent="0.2">
      <c r="A243" s="179"/>
      <c r="B243" s="194"/>
      <c r="C243" s="183"/>
      <c r="D243" s="195"/>
      <c r="E243" s="195"/>
      <c r="F243" s="196"/>
      <c r="G243" s="311"/>
      <c r="H243" s="342"/>
      <c r="I243" s="302"/>
      <c r="J243" s="339"/>
      <c r="K243" s="349"/>
      <c r="L243" s="6"/>
      <c r="M243" s="339"/>
      <c r="N243" s="349"/>
      <c r="O243" s="302"/>
      <c r="P243" s="339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</row>
    <row r="244" spans="1:43" hidden="1" x14ac:dyDescent="0.2">
      <c r="A244" s="179"/>
      <c r="B244" s="182"/>
      <c r="C244" s="183"/>
      <c r="D244" s="197"/>
      <c r="E244" s="197"/>
      <c r="F244" s="198"/>
      <c r="G244" s="312"/>
      <c r="H244" s="341"/>
      <c r="I244" s="302"/>
      <c r="J244" s="339"/>
      <c r="K244" s="349"/>
      <c r="L244" s="6"/>
      <c r="M244" s="339"/>
      <c r="N244" s="349"/>
      <c r="O244" s="302"/>
      <c r="P244" s="339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</row>
    <row r="245" spans="1:43" hidden="1" x14ac:dyDescent="0.2">
      <c r="A245" s="179"/>
      <c r="B245" s="186"/>
      <c r="C245" s="183"/>
      <c r="D245" s="197"/>
      <c r="E245" s="197"/>
      <c r="F245" s="197"/>
      <c r="G245" s="296"/>
      <c r="H245" s="341"/>
      <c r="I245" s="302"/>
      <c r="J245" s="339"/>
      <c r="K245" s="349"/>
      <c r="L245" s="6"/>
      <c r="M245" s="339"/>
      <c r="N245" s="349"/>
      <c r="O245" s="302"/>
      <c r="P245" s="339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</row>
    <row r="246" spans="1:43" hidden="1" x14ac:dyDescent="0.2">
      <c r="A246" s="179"/>
      <c r="B246" s="186"/>
      <c r="C246" s="183"/>
      <c r="D246" s="197"/>
      <c r="E246" s="197"/>
      <c r="F246" s="197"/>
      <c r="G246" s="296"/>
      <c r="H246" s="341"/>
      <c r="I246" s="302"/>
      <c r="J246" s="339"/>
      <c r="K246" s="349"/>
      <c r="L246" s="6"/>
      <c r="M246" s="339"/>
      <c r="N246" s="349"/>
      <c r="O246" s="302"/>
      <c r="P246" s="339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</row>
    <row r="247" spans="1:43" hidden="1" x14ac:dyDescent="0.2">
      <c r="A247" s="179"/>
      <c r="B247" s="199"/>
      <c r="C247" s="183"/>
      <c r="D247" s="197"/>
      <c r="E247" s="197"/>
      <c r="F247" s="197"/>
      <c r="G247" s="296"/>
      <c r="H247" s="341"/>
      <c r="I247" s="302"/>
      <c r="J247" s="339"/>
      <c r="K247" s="349"/>
      <c r="L247" s="6"/>
      <c r="M247" s="339"/>
      <c r="N247" s="349"/>
      <c r="O247" s="302"/>
      <c r="P247" s="339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</row>
    <row r="248" spans="1:43" hidden="1" x14ac:dyDescent="0.2">
      <c r="A248" s="179"/>
      <c r="B248" s="186"/>
      <c r="C248" s="183"/>
      <c r="D248" s="197"/>
      <c r="E248" s="197"/>
      <c r="F248" s="197"/>
      <c r="G248" s="296"/>
      <c r="H248" s="341"/>
      <c r="I248" s="302"/>
      <c r="J248" s="339"/>
      <c r="K248" s="349"/>
      <c r="L248" s="6"/>
      <c r="M248" s="339"/>
      <c r="N248" s="349"/>
      <c r="O248" s="302"/>
      <c r="P248" s="339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</row>
    <row r="249" spans="1:43" hidden="1" x14ac:dyDescent="0.2">
      <c r="A249" s="179"/>
      <c r="B249" s="186"/>
      <c r="C249" s="183"/>
      <c r="D249" s="197"/>
      <c r="E249" s="197"/>
      <c r="F249" s="197"/>
      <c r="G249" s="296"/>
      <c r="H249" s="341"/>
      <c r="I249" s="302"/>
      <c r="J249" s="339"/>
      <c r="K249" s="349"/>
      <c r="L249" s="6"/>
      <c r="M249" s="339"/>
      <c r="N249" s="349"/>
      <c r="O249" s="302"/>
      <c r="P249" s="339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</row>
    <row r="250" spans="1:43" hidden="1" x14ac:dyDescent="0.2">
      <c r="A250" s="179"/>
      <c r="B250" s="199"/>
      <c r="C250" s="183"/>
      <c r="D250" s="197"/>
      <c r="E250" s="197"/>
      <c r="F250" s="197"/>
      <c r="G250" s="296"/>
      <c r="H250" s="341"/>
      <c r="I250" s="302"/>
      <c r="J250" s="339"/>
      <c r="K250" s="349"/>
      <c r="L250" s="6"/>
      <c r="M250" s="339"/>
      <c r="N250" s="349"/>
      <c r="O250" s="302"/>
      <c r="P250" s="339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</row>
    <row r="251" spans="1:43" hidden="1" x14ac:dyDescent="0.2">
      <c r="A251" s="191"/>
      <c r="B251" s="182"/>
      <c r="C251" s="183"/>
      <c r="D251" s="192"/>
      <c r="E251" s="192"/>
      <c r="F251" s="192"/>
      <c r="G251" s="310"/>
      <c r="H251" s="342"/>
      <c r="I251" s="302"/>
      <c r="J251" s="339"/>
      <c r="K251" s="349"/>
      <c r="L251" s="6"/>
      <c r="M251" s="339"/>
      <c r="N251" s="349"/>
      <c r="O251" s="302"/>
      <c r="P251" s="339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</row>
    <row r="252" spans="1:43" hidden="1" x14ac:dyDescent="0.2">
      <c r="A252" s="191"/>
      <c r="B252" s="182"/>
      <c r="C252" s="183"/>
      <c r="D252" s="189"/>
      <c r="E252" s="189"/>
      <c r="F252" s="189"/>
      <c r="G252" s="313"/>
      <c r="H252" s="341"/>
      <c r="I252" s="302"/>
      <c r="J252" s="339"/>
      <c r="K252" s="349"/>
      <c r="L252" s="6"/>
      <c r="M252" s="339"/>
      <c r="N252" s="349"/>
      <c r="O252" s="302"/>
      <c r="P252" s="339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</row>
    <row r="253" spans="1:43" hidden="1" x14ac:dyDescent="0.2">
      <c r="A253" s="191"/>
      <c r="B253" s="186"/>
      <c r="C253" s="183"/>
      <c r="D253" s="189"/>
      <c r="E253" s="189"/>
      <c r="F253" s="189"/>
      <c r="G253" s="313"/>
      <c r="H253" s="341"/>
      <c r="I253" s="302"/>
      <c r="J253" s="339"/>
      <c r="K253" s="349"/>
      <c r="L253" s="6"/>
      <c r="M253" s="339"/>
      <c r="N253" s="349"/>
      <c r="O253" s="302"/>
      <c r="P253" s="339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</row>
    <row r="254" spans="1:43" hidden="1" x14ac:dyDescent="0.2">
      <c r="A254" s="191"/>
      <c r="B254" s="186"/>
      <c r="C254" s="183"/>
      <c r="D254" s="189"/>
      <c r="E254" s="189"/>
      <c r="F254" s="189"/>
      <c r="G254" s="313"/>
      <c r="H254" s="341"/>
      <c r="I254" s="302"/>
      <c r="J254" s="339"/>
      <c r="K254" s="349"/>
      <c r="L254" s="6"/>
      <c r="M254" s="339"/>
      <c r="N254" s="349"/>
      <c r="O254" s="302"/>
      <c r="P254" s="339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</row>
    <row r="255" spans="1:43" hidden="1" x14ac:dyDescent="0.2">
      <c r="A255" s="191"/>
      <c r="B255" s="199"/>
      <c r="C255" s="183"/>
      <c r="D255" s="189"/>
      <c r="E255" s="189"/>
      <c r="F255" s="189"/>
      <c r="G255" s="313"/>
      <c r="H255" s="341"/>
      <c r="I255" s="302"/>
      <c r="J255" s="339"/>
      <c r="K255" s="349"/>
      <c r="L255" s="6"/>
      <c r="M255" s="339"/>
      <c r="N255" s="349"/>
      <c r="O255" s="302"/>
      <c r="P255" s="339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</row>
    <row r="256" spans="1:43" hidden="1" x14ac:dyDescent="0.2">
      <c r="A256" s="191"/>
      <c r="B256" s="186"/>
      <c r="C256" s="183"/>
      <c r="D256" s="189"/>
      <c r="E256" s="189"/>
      <c r="F256" s="189"/>
      <c r="G256" s="313"/>
      <c r="H256" s="341"/>
      <c r="I256" s="302"/>
      <c r="J256" s="339"/>
      <c r="K256" s="349"/>
      <c r="L256" s="6"/>
      <c r="M256" s="339"/>
      <c r="N256" s="349"/>
      <c r="O256" s="302"/>
      <c r="P256" s="339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</row>
    <row r="257" spans="1:43" hidden="1" x14ac:dyDescent="0.2">
      <c r="A257" s="191"/>
      <c r="B257" s="186"/>
      <c r="C257" s="183"/>
      <c r="D257" s="189"/>
      <c r="E257" s="189"/>
      <c r="F257" s="200"/>
      <c r="G257" s="313"/>
      <c r="H257" s="341"/>
      <c r="I257" s="302"/>
      <c r="J257" s="339"/>
      <c r="K257" s="349"/>
      <c r="L257" s="6"/>
      <c r="M257" s="339"/>
      <c r="N257" s="349"/>
      <c r="O257" s="302"/>
      <c r="P257" s="339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</row>
    <row r="258" spans="1:43" hidden="1" x14ac:dyDescent="0.2">
      <c r="A258" s="179"/>
      <c r="B258" s="199"/>
      <c r="C258" s="183"/>
      <c r="D258" s="189"/>
      <c r="E258" s="189"/>
      <c r="F258" s="200"/>
      <c r="G258" s="313"/>
      <c r="H258" s="341"/>
      <c r="I258" s="302"/>
      <c r="J258" s="339"/>
      <c r="K258" s="349"/>
      <c r="L258" s="6"/>
      <c r="M258" s="339"/>
      <c r="N258" s="349"/>
      <c r="O258" s="302"/>
      <c r="P258" s="339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</row>
    <row r="259" spans="1:43" hidden="1" x14ac:dyDescent="0.2">
      <c r="A259" s="179"/>
      <c r="B259" s="186"/>
      <c r="C259" s="183"/>
      <c r="D259" s="189"/>
      <c r="E259" s="189"/>
      <c r="F259" s="200"/>
      <c r="G259" s="313"/>
      <c r="H259" s="341"/>
      <c r="I259" s="302"/>
      <c r="J259" s="339"/>
      <c r="K259" s="349"/>
      <c r="L259" s="6"/>
      <c r="M259" s="339"/>
      <c r="N259" s="349"/>
      <c r="O259" s="302"/>
      <c r="P259" s="339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</row>
    <row r="260" spans="1:43" hidden="1" x14ac:dyDescent="0.2">
      <c r="A260" s="179"/>
      <c r="B260" s="186"/>
      <c r="C260" s="183"/>
      <c r="D260" s="189"/>
      <c r="E260" s="189"/>
      <c r="F260" s="200"/>
      <c r="G260" s="313"/>
      <c r="H260" s="341"/>
      <c r="I260" s="302"/>
      <c r="J260" s="339"/>
      <c r="K260" s="349"/>
      <c r="L260" s="6"/>
      <c r="M260" s="339"/>
      <c r="N260" s="349"/>
      <c r="O260" s="302"/>
      <c r="P260" s="339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</row>
    <row r="261" spans="1:43" hidden="1" x14ac:dyDescent="0.2">
      <c r="A261" s="179"/>
      <c r="B261" s="199"/>
      <c r="C261" s="183"/>
      <c r="D261" s="189"/>
      <c r="E261" s="189"/>
      <c r="F261" s="200"/>
      <c r="G261" s="313"/>
      <c r="H261" s="341"/>
      <c r="I261" s="302"/>
      <c r="J261" s="339"/>
      <c r="K261" s="349"/>
      <c r="L261" s="6"/>
      <c r="M261" s="339"/>
      <c r="N261" s="349"/>
      <c r="O261" s="302"/>
      <c r="P261" s="339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</row>
    <row r="262" spans="1:43" hidden="1" x14ac:dyDescent="0.2">
      <c r="A262" s="179"/>
      <c r="B262" s="180"/>
      <c r="C262" s="181"/>
      <c r="D262" s="181"/>
      <c r="E262" s="181"/>
      <c r="F262" s="181"/>
      <c r="G262" s="306"/>
      <c r="H262" s="338"/>
      <c r="I262" s="302"/>
      <c r="J262" s="339"/>
      <c r="K262" s="349"/>
      <c r="L262" s="6"/>
      <c r="M262" s="339"/>
      <c r="N262" s="349"/>
      <c r="O262" s="302"/>
      <c r="P262" s="339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</row>
    <row r="263" spans="1:43" x14ac:dyDescent="0.2">
      <c r="A263" s="179"/>
      <c r="B263" s="180" t="s">
        <v>291</v>
      </c>
      <c r="C263" s="181" t="s">
        <v>290</v>
      </c>
      <c r="D263" s="181"/>
      <c r="E263" s="181"/>
      <c r="F263" s="181"/>
      <c r="G263" s="306"/>
      <c r="H263" s="366">
        <f>H264+H299+H313+H306+H332+H352+H324</f>
        <v>13997.405049999999</v>
      </c>
      <c r="I263" s="366">
        <f>I264+I299+I313+I306+I332+I352+I324</f>
        <v>12687.69702</v>
      </c>
      <c r="J263" s="117">
        <f>I263/H263%</f>
        <v>90.6</v>
      </c>
      <c r="K263" s="366">
        <f>K264+K299+K313+K306+K332+K352+K324</f>
        <v>2868.7433599999999</v>
      </c>
      <c r="L263" s="366">
        <f>L264+L299+L313+L306+L332+L352+L324</f>
        <v>2796.0799299999999</v>
      </c>
      <c r="M263" s="117">
        <f>M264</f>
        <v>100</v>
      </c>
      <c r="N263" s="366">
        <f>N264+N299+N313+N306+N332+N352+N324</f>
        <v>31.336099999999998</v>
      </c>
      <c r="O263" s="366">
        <f>O264+O299+O313+O306+O332+O352+O324</f>
        <v>31.336099999999998</v>
      </c>
      <c r="P263" s="117">
        <f>P264</f>
        <v>100</v>
      </c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</row>
    <row r="264" spans="1:43" s="209" customFormat="1" x14ac:dyDescent="0.2">
      <c r="A264" s="204"/>
      <c r="B264" s="205" t="s">
        <v>217</v>
      </c>
      <c r="C264" s="206" t="s">
        <v>290</v>
      </c>
      <c r="D264" s="206" t="s">
        <v>193</v>
      </c>
      <c r="E264" s="207"/>
      <c r="F264" s="207"/>
      <c r="G264" s="314"/>
      <c r="H264" s="360">
        <f>H265+H269+H274+H284+H289+H279</f>
        <v>6931.6711999999998</v>
      </c>
      <c r="I264" s="360">
        <f>I265+I269+I274+I284+I289+I279</f>
        <v>6379.0046899999998</v>
      </c>
      <c r="J264" s="367">
        <f>I264/H264%</f>
        <v>92</v>
      </c>
      <c r="K264" s="360">
        <f>K265+K269+K274+K284+K289+K279</f>
        <v>2755.4113600000001</v>
      </c>
      <c r="L264" s="360">
        <f>L265+L269+L274+L284+L289+L279</f>
        <v>2682.74793</v>
      </c>
      <c r="M264" s="367">
        <f>M265</f>
        <v>100</v>
      </c>
      <c r="N264" s="360">
        <f>N265+N269+N274+N284+N289+N279</f>
        <v>31.336099999999998</v>
      </c>
      <c r="O264" s="360">
        <f>O265+O269+O274+O284+O289+O279</f>
        <v>31.336099999999998</v>
      </c>
      <c r="P264" s="367">
        <f>O264/N264%</f>
        <v>100</v>
      </c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208"/>
      <c r="AK264" s="208"/>
      <c r="AL264" s="208"/>
      <c r="AM264" s="208"/>
      <c r="AN264" s="208"/>
      <c r="AO264" s="208"/>
      <c r="AP264" s="208"/>
      <c r="AQ264" s="208"/>
    </row>
    <row r="265" spans="1:43" s="213" customFormat="1" ht="24" x14ac:dyDescent="0.2">
      <c r="A265" s="210"/>
      <c r="B265" s="211" t="s">
        <v>122</v>
      </c>
      <c r="C265" s="244" t="s">
        <v>290</v>
      </c>
      <c r="D265" s="244" t="s">
        <v>193</v>
      </c>
      <c r="E265" s="244" t="s">
        <v>197</v>
      </c>
      <c r="F265" s="244"/>
      <c r="G265" s="318"/>
      <c r="H265" s="364">
        <f>H267</f>
        <v>1812.69416</v>
      </c>
      <c r="I265" s="364">
        <f>I267</f>
        <v>1812.69416</v>
      </c>
      <c r="J265" s="369">
        <f>I265/H265%</f>
        <v>100</v>
      </c>
      <c r="K265" s="364">
        <f>K267</f>
        <v>1481.7186400000001</v>
      </c>
      <c r="L265" s="364">
        <f>L267</f>
        <v>1481.7186400000001</v>
      </c>
      <c r="M265" s="369">
        <f>M266</f>
        <v>100</v>
      </c>
      <c r="N265" s="350"/>
      <c r="O265" s="303"/>
      <c r="P265" s="343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2"/>
      <c r="AE265" s="212"/>
      <c r="AF265" s="212"/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</row>
    <row r="266" spans="1:43" x14ac:dyDescent="0.2">
      <c r="A266" s="179"/>
      <c r="B266" s="214" t="s">
        <v>218</v>
      </c>
      <c r="C266" s="183" t="s">
        <v>290</v>
      </c>
      <c r="D266" s="183" t="s">
        <v>193</v>
      </c>
      <c r="E266" s="183" t="s">
        <v>197</v>
      </c>
      <c r="F266" s="183" t="s">
        <v>219</v>
      </c>
      <c r="G266" s="308"/>
      <c r="H266" s="356">
        <f>H267</f>
        <v>1812.69416</v>
      </c>
      <c r="I266" s="356">
        <f>I267</f>
        <v>1812.69416</v>
      </c>
      <c r="J266" s="118">
        <f>I266/H266%</f>
        <v>100</v>
      </c>
      <c r="K266" s="356">
        <f>K267</f>
        <v>1481.7186400000001</v>
      </c>
      <c r="L266" s="356">
        <f>L267</f>
        <v>1481.7186400000001</v>
      </c>
      <c r="M266" s="118">
        <f>M267</f>
        <v>100</v>
      </c>
      <c r="N266" s="349"/>
      <c r="O266" s="302"/>
      <c r="P266" s="339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</row>
    <row r="267" spans="1:43" x14ac:dyDescent="0.2">
      <c r="A267" s="179"/>
      <c r="B267" s="167" t="s">
        <v>220</v>
      </c>
      <c r="C267" s="183" t="s">
        <v>290</v>
      </c>
      <c r="D267" s="183" t="s">
        <v>193</v>
      </c>
      <c r="E267" s="183" t="s">
        <v>197</v>
      </c>
      <c r="F267" s="183" t="s">
        <v>221</v>
      </c>
      <c r="G267" s="308"/>
      <c r="H267" s="356">
        <f>H268</f>
        <v>1812.69416</v>
      </c>
      <c r="I267" s="356">
        <f>I268</f>
        <v>1812.69416</v>
      </c>
      <c r="J267" s="118">
        <f>I267/H267%</f>
        <v>100</v>
      </c>
      <c r="K267" s="356">
        <f>K268</f>
        <v>1481.7186400000001</v>
      </c>
      <c r="L267" s="356">
        <f>L268</f>
        <v>1481.7186400000001</v>
      </c>
      <c r="M267" s="118">
        <f>M268</f>
        <v>100</v>
      </c>
      <c r="N267" s="349"/>
      <c r="O267" s="302"/>
      <c r="P267" s="339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</row>
    <row r="268" spans="1:43" ht="48" x14ac:dyDescent="0.2">
      <c r="A268" s="179"/>
      <c r="B268" s="170" t="s">
        <v>123</v>
      </c>
      <c r="C268" s="183" t="s">
        <v>290</v>
      </c>
      <c r="D268" s="183" t="s">
        <v>193</v>
      </c>
      <c r="E268" s="183" t="s">
        <v>197</v>
      </c>
      <c r="F268" s="183" t="s">
        <v>221</v>
      </c>
      <c r="G268" s="308" t="s">
        <v>124</v>
      </c>
      <c r="H268" s="356">
        <f>Пр3!E11</f>
        <v>1812.69416</v>
      </c>
      <c r="I268" s="356">
        <f>Пр3!F11</f>
        <v>1812.69416</v>
      </c>
      <c r="J268" s="118">
        <f t="shared" ref="J268:J334" si="0">I268/H268%</f>
        <v>100</v>
      </c>
      <c r="K268" s="356">
        <v>1481.7186400000001</v>
      </c>
      <c r="L268" s="356">
        <v>1481.7186400000001</v>
      </c>
      <c r="M268" s="118">
        <f>L268/K268%</f>
        <v>100</v>
      </c>
      <c r="N268" s="349"/>
      <c r="O268" s="302"/>
      <c r="P268" s="339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</row>
    <row r="269" spans="1:43" s="213" customFormat="1" ht="45" customHeight="1" x14ac:dyDescent="0.2">
      <c r="A269" s="210"/>
      <c r="B269" s="211" t="s">
        <v>125</v>
      </c>
      <c r="C269" s="215" t="s">
        <v>290</v>
      </c>
      <c r="D269" s="215" t="s">
        <v>193</v>
      </c>
      <c r="E269" s="215" t="s">
        <v>24</v>
      </c>
      <c r="F269" s="215"/>
      <c r="G269" s="315"/>
      <c r="H269" s="364">
        <f>H270</f>
        <v>3221.0775400000002</v>
      </c>
      <c r="I269" s="364">
        <f>I270</f>
        <v>3114.5227</v>
      </c>
      <c r="J269" s="369">
        <f t="shared" si="0"/>
        <v>96.7</v>
      </c>
      <c r="K269" s="364">
        <f>K270</f>
        <v>1273.69272</v>
      </c>
      <c r="L269" s="364">
        <f>L270</f>
        <v>1201.0292899999999</v>
      </c>
      <c r="M269" s="369">
        <f>L269/K269%</f>
        <v>94.3</v>
      </c>
      <c r="N269" s="364">
        <f>N270</f>
        <v>31.336099999999998</v>
      </c>
      <c r="O269" s="364">
        <f>O270</f>
        <v>31.336099999999998</v>
      </c>
      <c r="P269" s="369">
        <f>O269/N269%</f>
        <v>100</v>
      </c>
      <c r="Q269" s="212"/>
      <c r="R269" s="212"/>
      <c r="S269" s="212"/>
      <c r="T269" s="212"/>
      <c r="U269" s="212"/>
      <c r="V269" s="212"/>
      <c r="W269" s="212"/>
      <c r="X269" s="212"/>
      <c r="Y269" s="212"/>
      <c r="Z269" s="212"/>
      <c r="AA269" s="212"/>
      <c r="AB269" s="212"/>
      <c r="AC269" s="212"/>
      <c r="AD269" s="212"/>
      <c r="AE269" s="212"/>
      <c r="AF269" s="212"/>
      <c r="AG269" s="212"/>
      <c r="AH269" s="212"/>
      <c r="AI269" s="212"/>
      <c r="AJ269" s="212"/>
      <c r="AK269" s="212"/>
      <c r="AL269" s="212"/>
      <c r="AM269" s="212"/>
      <c r="AN269" s="212"/>
      <c r="AO269" s="212"/>
      <c r="AP269" s="212"/>
      <c r="AQ269" s="212"/>
    </row>
    <row r="270" spans="1:43" x14ac:dyDescent="0.2">
      <c r="A270" s="179"/>
      <c r="B270" s="186" t="s">
        <v>222</v>
      </c>
      <c r="C270" s="183" t="s">
        <v>290</v>
      </c>
      <c r="D270" s="183" t="s">
        <v>193</v>
      </c>
      <c r="E270" s="183" t="s">
        <v>24</v>
      </c>
      <c r="F270" s="183" t="s">
        <v>219</v>
      </c>
      <c r="G270" s="308"/>
      <c r="H270" s="356">
        <f>H272+H273</f>
        <v>3221.0775400000002</v>
      </c>
      <c r="I270" s="356">
        <f>I272+I273</f>
        <v>3114.5227</v>
      </c>
      <c r="J270" s="118">
        <f t="shared" si="0"/>
        <v>96.7</v>
      </c>
      <c r="K270" s="356">
        <f>K272+K273</f>
        <v>1273.69272</v>
      </c>
      <c r="L270" s="356">
        <f>L272+L273</f>
        <v>1201.0292899999999</v>
      </c>
      <c r="M270" s="118">
        <f>M271</f>
        <v>94.3</v>
      </c>
      <c r="N270" s="356">
        <f>N271</f>
        <v>31.336099999999998</v>
      </c>
      <c r="O270" s="356">
        <f>O271</f>
        <v>31.336099999999998</v>
      </c>
      <c r="P270" s="118">
        <f>O270/N270%</f>
        <v>100</v>
      </c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</row>
    <row r="271" spans="1:43" ht="45" x14ac:dyDescent="0.2">
      <c r="A271" s="179"/>
      <c r="B271" s="216" t="s">
        <v>223</v>
      </c>
      <c r="C271" s="183" t="s">
        <v>290</v>
      </c>
      <c r="D271" s="183" t="s">
        <v>193</v>
      </c>
      <c r="E271" s="183" t="s">
        <v>24</v>
      </c>
      <c r="F271" s="183" t="s">
        <v>224</v>
      </c>
      <c r="G271" s="308"/>
      <c r="H271" s="356">
        <f>H272+H273</f>
        <v>3221.0775400000002</v>
      </c>
      <c r="I271" s="356">
        <f>I272+I273</f>
        <v>3114.5227</v>
      </c>
      <c r="J271" s="169">
        <f t="shared" si="0"/>
        <v>96.7</v>
      </c>
      <c r="K271" s="356">
        <f>K272</f>
        <v>1273.69272</v>
      </c>
      <c r="L271" s="356">
        <f>L272</f>
        <v>1201.0292899999999</v>
      </c>
      <c r="M271" s="118">
        <f>M272</f>
        <v>94.3</v>
      </c>
      <c r="N271" s="356">
        <f>N273</f>
        <v>31.336099999999998</v>
      </c>
      <c r="O271" s="356">
        <f>O273</f>
        <v>31.336099999999998</v>
      </c>
      <c r="P271" s="118">
        <f>O271/N271%</f>
        <v>100</v>
      </c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</row>
    <row r="272" spans="1:43" ht="48" x14ac:dyDescent="0.2">
      <c r="A272" s="179"/>
      <c r="B272" s="170" t="s">
        <v>123</v>
      </c>
      <c r="C272" s="183" t="s">
        <v>290</v>
      </c>
      <c r="D272" s="183" t="s">
        <v>193</v>
      </c>
      <c r="E272" s="183" t="s">
        <v>24</v>
      </c>
      <c r="F272" s="183" t="s">
        <v>224</v>
      </c>
      <c r="G272" s="308" t="s">
        <v>124</v>
      </c>
      <c r="H272" s="356">
        <v>2069.6417200000001</v>
      </c>
      <c r="I272" s="356">
        <v>1963.0868800000001</v>
      </c>
      <c r="J272" s="169">
        <f t="shared" si="0"/>
        <v>94.9</v>
      </c>
      <c r="K272" s="356">
        <v>1273.69272</v>
      </c>
      <c r="L272" s="356">
        <v>1201.0292899999999</v>
      </c>
      <c r="M272" s="118">
        <f>L272/K272%</f>
        <v>94.3</v>
      </c>
      <c r="N272" s="349"/>
      <c r="O272" s="302"/>
      <c r="P272" s="339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</row>
    <row r="273" spans="1:43" ht="24" x14ac:dyDescent="0.2">
      <c r="A273" s="179"/>
      <c r="B273" s="170" t="s">
        <v>129</v>
      </c>
      <c r="C273" s="217" t="s">
        <v>290</v>
      </c>
      <c r="D273" s="217" t="s">
        <v>193</v>
      </c>
      <c r="E273" s="217" t="s">
        <v>24</v>
      </c>
      <c r="F273" s="183" t="s">
        <v>224</v>
      </c>
      <c r="G273" s="218" t="s">
        <v>126</v>
      </c>
      <c r="H273" s="356">
        <v>1151.4358199999999</v>
      </c>
      <c r="I273" s="356">
        <v>1151.4358199999999</v>
      </c>
      <c r="J273" s="169">
        <f t="shared" si="0"/>
        <v>100</v>
      </c>
      <c r="K273" s="356"/>
      <c r="L273" s="356"/>
      <c r="M273" s="118"/>
      <c r="N273" s="356">
        <v>31.336099999999998</v>
      </c>
      <c r="O273" s="356">
        <v>31.336099999999998</v>
      </c>
      <c r="P273" s="118">
        <f>O273/N273%</f>
        <v>100</v>
      </c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</row>
    <row r="274" spans="1:43" s="213" customFormat="1" ht="33.75" x14ac:dyDescent="0.2">
      <c r="A274" s="210"/>
      <c r="B274" s="220" t="s">
        <v>156</v>
      </c>
      <c r="C274" s="221" t="s">
        <v>290</v>
      </c>
      <c r="D274" s="221" t="s">
        <v>193</v>
      </c>
      <c r="E274" s="221" t="s">
        <v>5</v>
      </c>
      <c r="F274" s="221"/>
      <c r="G274" s="316"/>
      <c r="H274" s="364">
        <f>H278</f>
        <v>597.04949999999997</v>
      </c>
      <c r="I274" s="364">
        <f>I278</f>
        <v>597.04949999999997</v>
      </c>
      <c r="J274" s="369">
        <f t="shared" si="0"/>
        <v>100</v>
      </c>
      <c r="K274" s="350"/>
      <c r="L274" s="212"/>
      <c r="M274" s="343"/>
      <c r="N274" s="350"/>
      <c r="O274" s="303"/>
      <c r="P274" s="343"/>
      <c r="Q274" s="212"/>
      <c r="R274" s="212"/>
      <c r="S274" s="212"/>
      <c r="T274" s="212"/>
      <c r="U274" s="212"/>
      <c r="V274" s="212"/>
      <c r="W274" s="212"/>
      <c r="X274" s="212"/>
      <c r="Y274" s="212"/>
      <c r="Z274" s="212"/>
      <c r="AA274" s="212"/>
      <c r="AB274" s="212"/>
      <c r="AC274" s="212"/>
      <c r="AD274" s="212"/>
      <c r="AE274" s="212"/>
      <c r="AF274" s="212"/>
      <c r="AG274" s="212"/>
      <c r="AH274" s="212"/>
      <c r="AI274" s="212"/>
      <c r="AJ274" s="212"/>
      <c r="AK274" s="212"/>
      <c r="AL274" s="212"/>
      <c r="AM274" s="212"/>
      <c r="AN274" s="212"/>
      <c r="AO274" s="212"/>
      <c r="AP274" s="212"/>
      <c r="AQ274" s="212"/>
    </row>
    <row r="275" spans="1:43" ht="45" x14ac:dyDescent="0.2">
      <c r="A275" s="179"/>
      <c r="B275" s="222" t="s">
        <v>305</v>
      </c>
      <c r="C275" s="223" t="s">
        <v>290</v>
      </c>
      <c r="D275" s="223" t="s">
        <v>193</v>
      </c>
      <c r="E275" s="223" t="s">
        <v>5</v>
      </c>
      <c r="F275" s="223" t="s">
        <v>225</v>
      </c>
      <c r="G275" s="225"/>
      <c r="H275" s="356">
        <f t="shared" ref="H275:I277" si="1">H276</f>
        <v>597.04949999999997</v>
      </c>
      <c r="I275" s="356">
        <f t="shared" si="1"/>
        <v>597.04949999999997</v>
      </c>
      <c r="J275" s="118">
        <f t="shared" si="0"/>
        <v>100</v>
      </c>
      <c r="K275" s="349"/>
      <c r="L275" s="6"/>
      <c r="M275" s="339"/>
      <c r="N275" s="349"/>
      <c r="O275" s="302"/>
      <c r="P275" s="339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</row>
    <row r="276" spans="1:43" ht="56.25" x14ac:dyDescent="0.2">
      <c r="A276" s="179"/>
      <c r="B276" s="222" t="s">
        <v>306</v>
      </c>
      <c r="C276" s="223" t="s">
        <v>290</v>
      </c>
      <c r="D276" s="223" t="s">
        <v>193</v>
      </c>
      <c r="E276" s="223" t="s">
        <v>5</v>
      </c>
      <c r="F276" s="223" t="s">
        <v>226</v>
      </c>
      <c r="G276" s="225"/>
      <c r="H276" s="356">
        <f t="shared" si="1"/>
        <v>597.04949999999997</v>
      </c>
      <c r="I276" s="356">
        <f t="shared" si="1"/>
        <v>597.04949999999997</v>
      </c>
      <c r="J276" s="118">
        <f t="shared" si="0"/>
        <v>100</v>
      </c>
      <c r="K276" s="349"/>
      <c r="L276" s="6"/>
      <c r="M276" s="339"/>
      <c r="N276" s="349"/>
      <c r="O276" s="302"/>
      <c r="P276" s="339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</row>
    <row r="277" spans="1:43" ht="36" x14ac:dyDescent="0.2">
      <c r="A277" s="179"/>
      <c r="B277" s="121" t="s">
        <v>227</v>
      </c>
      <c r="C277" s="223" t="s">
        <v>290</v>
      </c>
      <c r="D277" s="223" t="s">
        <v>193</v>
      </c>
      <c r="E277" s="223" t="s">
        <v>5</v>
      </c>
      <c r="F277" s="223" t="s">
        <v>228</v>
      </c>
      <c r="G277" s="225"/>
      <c r="H277" s="356">
        <f t="shared" si="1"/>
        <v>597.04949999999997</v>
      </c>
      <c r="I277" s="356">
        <f t="shared" si="1"/>
        <v>597.04949999999997</v>
      </c>
      <c r="J277" s="118">
        <f t="shared" si="0"/>
        <v>100</v>
      </c>
      <c r="K277" s="349"/>
      <c r="L277" s="6"/>
      <c r="M277" s="339"/>
      <c r="N277" s="349"/>
      <c r="O277" s="302"/>
      <c r="P277" s="339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</row>
    <row r="278" spans="1:43" ht="22.5" x14ac:dyDescent="0.2">
      <c r="A278" s="179"/>
      <c r="B278" s="222" t="s">
        <v>229</v>
      </c>
      <c r="C278" s="217" t="s">
        <v>290</v>
      </c>
      <c r="D278" s="217" t="s">
        <v>193</v>
      </c>
      <c r="E278" s="217" t="s">
        <v>5</v>
      </c>
      <c r="F278" s="223" t="s">
        <v>228</v>
      </c>
      <c r="G278" s="218" t="s">
        <v>22</v>
      </c>
      <c r="H278" s="356">
        <v>597.04949999999997</v>
      </c>
      <c r="I278" s="356">
        <v>597.04949999999997</v>
      </c>
      <c r="J278" s="118">
        <f t="shared" si="0"/>
        <v>100</v>
      </c>
      <c r="K278" s="349"/>
      <c r="L278" s="6"/>
      <c r="M278" s="339"/>
      <c r="N278" s="349"/>
      <c r="O278" s="302"/>
      <c r="P278" s="339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</row>
    <row r="279" spans="1:43" x14ac:dyDescent="0.2">
      <c r="A279" s="179"/>
      <c r="B279" s="220" t="s">
        <v>230</v>
      </c>
      <c r="C279" s="221" t="s">
        <v>290</v>
      </c>
      <c r="D279" s="221" t="s">
        <v>193</v>
      </c>
      <c r="E279" s="221" t="s">
        <v>194</v>
      </c>
      <c r="F279" s="221"/>
      <c r="G279" s="224"/>
      <c r="H279" s="364">
        <f t="shared" ref="H279:I282" si="2">H280</f>
        <v>150</v>
      </c>
      <c r="I279" s="364">
        <f t="shared" si="2"/>
        <v>100.99590999999999</v>
      </c>
      <c r="J279" s="369">
        <v>0</v>
      </c>
      <c r="K279" s="370"/>
      <c r="L279" s="212"/>
      <c r="M279" s="343"/>
      <c r="N279" s="350"/>
      <c r="O279" s="303"/>
      <c r="P279" s="343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</row>
    <row r="280" spans="1:43" x14ac:dyDescent="0.2">
      <c r="A280" s="179"/>
      <c r="B280" s="222" t="s">
        <v>231</v>
      </c>
      <c r="C280" s="223" t="s">
        <v>290</v>
      </c>
      <c r="D280" s="223" t="s">
        <v>193</v>
      </c>
      <c r="E280" s="223" t="s">
        <v>194</v>
      </c>
      <c r="F280" s="225" t="s">
        <v>219</v>
      </c>
      <c r="G280" s="317"/>
      <c r="H280" s="356">
        <f t="shared" si="2"/>
        <v>150</v>
      </c>
      <c r="I280" s="356">
        <f t="shared" si="2"/>
        <v>100.99590999999999</v>
      </c>
      <c r="J280" s="118">
        <v>0</v>
      </c>
      <c r="K280" s="349"/>
      <c r="L280" s="6"/>
      <c r="M280" s="339"/>
      <c r="N280" s="349"/>
      <c r="O280" s="302"/>
      <c r="P280" s="339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</row>
    <row r="281" spans="1:43" ht="22.5" x14ac:dyDescent="0.2">
      <c r="A281" s="179"/>
      <c r="B281" s="222" t="s">
        <v>232</v>
      </c>
      <c r="C281" s="223" t="s">
        <v>290</v>
      </c>
      <c r="D281" s="223" t="s">
        <v>193</v>
      </c>
      <c r="E281" s="223" t="s">
        <v>194</v>
      </c>
      <c r="F281" s="225" t="s">
        <v>219</v>
      </c>
      <c r="G281" s="317"/>
      <c r="H281" s="356">
        <f t="shared" si="2"/>
        <v>150</v>
      </c>
      <c r="I281" s="356">
        <f t="shared" si="2"/>
        <v>100.99590999999999</v>
      </c>
      <c r="J281" s="118">
        <v>0</v>
      </c>
      <c r="K281" s="349"/>
      <c r="L281" s="6"/>
      <c r="M281" s="339"/>
      <c r="N281" s="349"/>
      <c r="O281" s="302"/>
      <c r="P281" s="339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</row>
    <row r="282" spans="1:43" ht="45" x14ac:dyDescent="0.2">
      <c r="A282" s="179"/>
      <c r="B282" s="222" t="s">
        <v>233</v>
      </c>
      <c r="C282" s="223" t="s">
        <v>290</v>
      </c>
      <c r="D282" s="223" t="s">
        <v>193</v>
      </c>
      <c r="E282" s="223" t="s">
        <v>194</v>
      </c>
      <c r="F282" s="225" t="s">
        <v>234</v>
      </c>
      <c r="G282" s="317"/>
      <c r="H282" s="356">
        <f t="shared" si="2"/>
        <v>150</v>
      </c>
      <c r="I282" s="356">
        <f t="shared" si="2"/>
        <v>100.99590999999999</v>
      </c>
      <c r="J282" s="118">
        <v>0</v>
      </c>
      <c r="K282" s="349"/>
      <c r="L282" s="6"/>
      <c r="M282" s="339"/>
      <c r="N282" s="349"/>
      <c r="O282" s="302"/>
      <c r="P282" s="339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</row>
    <row r="283" spans="1:43" ht="24" x14ac:dyDescent="0.2">
      <c r="A283" s="179"/>
      <c r="B283" s="170" t="s">
        <v>129</v>
      </c>
      <c r="C283" s="223" t="s">
        <v>290</v>
      </c>
      <c r="D283" s="223" t="s">
        <v>193</v>
      </c>
      <c r="E283" s="223" t="s">
        <v>194</v>
      </c>
      <c r="F283" s="223" t="s">
        <v>234</v>
      </c>
      <c r="G283" s="226" t="s">
        <v>128</v>
      </c>
      <c r="H283" s="356">
        <v>150</v>
      </c>
      <c r="I283" s="356">
        <v>100.99590999999999</v>
      </c>
      <c r="J283" s="118">
        <v>0</v>
      </c>
      <c r="K283" s="349"/>
      <c r="L283" s="6"/>
      <c r="M283" s="339"/>
      <c r="N283" s="349"/>
      <c r="O283" s="302"/>
      <c r="P283" s="339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</row>
    <row r="284" spans="1:43" s="213" customFormat="1" x14ac:dyDescent="0.2">
      <c r="A284" s="210"/>
      <c r="B284" s="227" t="s">
        <v>235</v>
      </c>
      <c r="C284" s="215" t="s">
        <v>290</v>
      </c>
      <c r="D284" s="215" t="s">
        <v>193</v>
      </c>
      <c r="E284" s="215" t="s">
        <v>162</v>
      </c>
      <c r="F284" s="215"/>
      <c r="G284" s="315"/>
      <c r="H284" s="364">
        <f t="shared" ref="H284:I287" si="3">H285</f>
        <v>10</v>
      </c>
      <c r="I284" s="364">
        <f t="shared" si="3"/>
        <v>0</v>
      </c>
      <c r="J284" s="369">
        <f t="shared" si="0"/>
        <v>0</v>
      </c>
      <c r="K284" s="350"/>
      <c r="L284" s="212"/>
      <c r="M284" s="343"/>
      <c r="N284" s="350"/>
      <c r="O284" s="303"/>
      <c r="P284" s="343"/>
      <c r="Q284" s="212"/>
      <c r="R284" s="212"/>
      <c r="S284" s="212"/>
      <c r="T284" s="212"/>
      <c r="U284" s="212"/>
      <c r="V284" s="212"/>
      <c r="W284" s="212"/>
      <c r="X284" s="212"/>
      <c r="Y284" s="212"/>
      <c r="Z284" s="212"/>
      <c r="AA284" s="212"/>
      <c r="AB284" s="212"/>
      <c r="AC284" s="212"/>
      <c r="AD284" s="212"/>
      <c r="AE284" s="212"/>
      <c r="AF284" s="212"/>
      <c r="AG284" s="212"/>
      <c r="AH284" s="212"/>
      <c r="AI284" s="212"/>
      <c r="AJ284" s="212"/>
      <c r="AK284" s="212"/>
      <c r="AL284" s="212"/>
      <c r="AM284" s="212"/>
      <c r="AN284" s="212"/>
      <c r="AO284" s="212"/>
      <c r="AP284" s="212"/>
      <c r="AQ284" s="212"/>
    </row>
    <row r="285" spans="1:43" ht="34.5" customHeight="1" x14ac:dyDescent="0.2">
      <c r="A285" s="179"/>
      <c r="B285" s="222" t="s">
        <v>305</v>
      </c>
      <c r="C285" s="183" t="s">
        <v>290</v>
      </c>
      <c r="D285" s="189" t="s">
        <v>193</v>
      </c>
      <c r="E285" s="189" t="s">
        <v>162</v>
      </c>
      <c r="F285" s="223" t="s">
        <v>225</v>
      </c>
      <c r="G285" s="308"/>
      <c r="H285" s="356">
        <f t="shared" si="3"/>
        <v>10</v>
      </c>
      <c r="I285" s="356">
        <f t="shared" si="3"/>
        <v>0</v>
      </c>
      <c r="J285" s="118">
        <f t="shared" si="0"/>
        <v>0</v>
      </c>
      <c r="K285" s="349"/>
      <c r="L285" s="6"/>
      <c r="M285" s="339"/>
      <c r="N285" s="349"/>
      <c r="O285" s="302"/>
      <c r="P285" s="339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</row>
    <row r="286" spans="1:43" s="1" customFormat="1" ht="56.25" x14ac:dyDescent="0.2">
      <c r="A286" s="180"/>
      <c r="B286" s="222" t="s">
        <v>307</v>
      </c>
      <c r="C286" s="183" t="s">
        <v>290</v>
      </c>
      <c r="D286" s="189" t="s">
        <v>193</v>
      </c>
      <c r="E286" s="189" t="s">
        <v>162</v>
      </c>
      <c r="F286" s="223" t="s">
        <v>236</v>
      </c>
      <c r="G286" s="308"/>
      <c r="H286" s="356">
        <f t="shared" si="3"/>
        <v>10</v>
      </c>
      <c r="I286" s="356">
        <f t="shared" si="3"/>
        <v>0</v>
      </c>
      <c r="J286" s="118">
        <f t="shared" si="0"/>
        <v>0</v>
      </c>
      <c r="K286" s="351"/>
      <c r="L286" s="6"/>
      <c r="M286" s="344"/>
      <c r="N286" s="351"/>
      <c r="O286" s="304"/>
      <c r="P286" s="344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1:43" s="1" customFormat="1" ht="78.75" x14ac:dyDescent="0.2">
      <c r="A287" s="180"/>
      <c r="B287" s="222" t="s">
        <v>308</v>
      </c>
      <c r="C287" s="183" t="s">
        <v>290</v>
      </c>
      <c r="D287" s="189" t="s">
        <v>193</v>
      </c>
      <c r="E287" s="189" t="s">
        <v>162</v>
      </c>
      <c r="F287" s="223" t="s">
        <v>237</v>
      </c>
      <c r="G287" s="308"/>
      <c r="H287" s="356">
        <f t="shared" si="3"/>
        <v>10</v>
      </c>
      <c r="I287" s="356">
        <f t="shared" si="3"/>
        <v>0</v>
      </c>
      <c r="J287" s="118">
        <f t="shared" si="0"/>
        <v>0</v>
      </c>
      <c r="K287" s="351"/>
      <c r="L287" s="6"/>
      <c r="M287" s="344"/>
      <c r="N287" s="351"/>
      <c r="O287" s="304"/>
      <c r="P287" s="344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1:43" s="1" customFormat="1" x14ac:dyDescent="0.2">
      <c r="A288" s="180"/>
      <c r="B288" s="228" t="s">
        <v>127</v>
      </c>
      <c r="C288" s="183" t="s">
        <v>290</v>
      </c>
      <c r="D288" s="183" t="s">
        <v>193</v>
      </c>
      <c r="E288" s="183" t="s">
        <v>162</v>
      </c>
      <c r="F288" s="189" t="s">
        <v>237</v>
      </c>
      <c r="G288" s="308" t="s">
        <v>128</v>
      </c>
      <c r="H288" s="356">
        <v>10</v>
      </c>
      <c r="I288" s="356">
        <v>0</v>
      </c>
      <c r="J288" s="118">
        <f t="shared" si="0"/>
        <v>0</v>
      </c>
      <c r="K288" s="351"/>
      <c r="L288" s="6"/>
      <c r="M288" s="344"/>
      <c r="N288" s="351"/>
      <c r="O288" s="304"/>
      <c r="P288" s="344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1:43" s="213" customFormat="1" x14ac:dyDescent="0.2">
      <c r="A289" s="210"/>
      <c r="B289" s="229" t="s">
        <v>189</v>
      </c>
      <c r="C289" s="215" t="s">
        <v>290</v>
      </c>
      <c r="D289" s="215" t="s">
        <v>193</v>
      </c>
      <c r="E289" s="215" t="s">
        <v>166</v>
      </c>
      <c r="F289" s="215"/>
      <c r="G289" s="315"/>
      <c r="H289" s="364">
        <f>H290+H294</f>
        <v>1140.8499999999999</v>
      </c>
      <c r="I289" s="364">
        <f>I290+I294</f>
        <v>753.74242000000004</v>
      </c>
      <c r="J289" s="369">
        <f t="shared" si="0"/>
        <v>66.099999999999994</v>
      </c>
      <c r="K289" s="350"/>
      <c r="L289" s="212"/>
      <c r="M289" s="343"/>
      <c r="N289" s="350"/>
      <c r="O289" s="303"/>
      <c r="P289" s="343"/>
      <c r="Q289" s="212"/>
      <c r="R289" s="212"/>
      <c r="S289" s="212"/>
      <c r="T289" s="212"/>
      <c r="U289" s="212"/>
      <c r="V289" s="212"/>
      <c r="W289" s="212"/>
      <c r="X289" s="212"/>
      <c r="Y289" s="212"/>
      <c r="Z289" s="212"/>
      <c r="AA289" s="212"/>
      <c r="AB289" s="212"/>
      <c r="AC289" s="212"/>
      <c r="AD289" s="212"/>
      <c r="AE289" s="212"/>
      <c r="AF289" s="212"/>
      <c r="AG289" s="212"/>
      <c r="AH289" s="212"/>
      <c r="AI289" s="212"/>
      <c r="AJ289" s="212"/>
      <c r="AK289" s="212"/>
      <c r="AL289" s="212"/>
      <c r="AM289" s="212"/>
      <c r="AN289" s="212"/>
      <c r="AO289" s="212"/>
      <c r="AP289" s="212"/>
      <c r="AQ289" s="212"/>
    </row>
    <row r="290" spans="1:43" s="163" customFormat="1" ht="28.5" customHeight="1" x14ac:dyDescent="0.2">
      <c r="A290" s="230"/>
      <c r="B290" s="231" t="s">
        <v>238</v>
      </c>
      <c r="C290" s="232" t="s">
        <v>290</v>
      </c>
      <c r="D290" s="232" t="s">
        <v>193</v>
      </c>
      <c r="E290" s="232" t="s">
        <v>166</v>
      </c>
      <c r="F290" s="232"/>
      <c r="G290" s="233"/>
      <c r="H290" s="371">
        <f t="shared" ref="H290:I292" si="4">H291</f>
        <v>19.2</v>
      </c>
      <c r="I290" s="371">
        <f t="shared" si="4"/>
        <v>19.2</v>
      </c>
      <c r="J290" s="373">
        <f t="shared" si="0"/>
        <v>100</v>
      </c>
      <c r="K290" s="372"/>
      <c r="L290" s="162"/>
      <c r="M290" s="345"/>
      <c r="N290" s="352"/>
      <c r="O290" s="305"/>
      <c r="P290" s="345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</row>
    <row r="291" spans="1:43" s="1" customFormat="1" x14ac:dyDescent="0.2">
      <c r="A291" s="180"/>
      <c r="B291" s="234" t="s">
        <v>239</v>
      </c>
      <c r="C291" s="217" t="s">
        <v>290</v>
      </c>
      <c r="D291" s="217" t="s">
        <v>193</v>
      </c>
      <c r="E291" s="217" t="s">
        <v>166</v>
      </c>
      <c r="F291" s="217" t="s">
        <v>219</v>
      </c>
      <c r="G291" s="218"/>
      <c r="H291" s="356">
        <f t="shared" si="4"/>
        <v>19.2</v>
      </c>
      <c r="I291" s="356">
        <f t="shared" si="4"/>
        <v>19.2</v>
      </c>
      <c r="J291" s="118">
        <f t="shared" si="0"/>
        <v>100</v>
      </c>
      <c r="K291" s="351"/>
      <c r="L291" s="6"/>
      <c r="M291" s="344"/>
      <c r="N291" s="351"/>
      <c r="O291" s="304"/>
      <c r="P291" s="344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1:43" s="1" customFormat="1" ht="102" x14ac:dyDescent="0.2">
      <c r="A292" s="235"/>
      <c r="B292" s="475" t="s">
        <v>240</v>
      </c>
      <c r="C292" s="237" t="s">
        <v>290</v>
      </c>
      <c r="D292" s="217" t="s">
        <v>193</v>
      </c>
      <c r="E292" s="217" t="s">
        <v>166</v>
      </c>
      <c r="F292" s="217" t="s">
        <v>241</v>
      </c>
      <c r="G292" s="218"/>
      <c r="H292" s="356">
        <f t="shared" si="4"/>
        <v>19.2</v>
      </c>
      <c r="I292" s="356">
        <f t="shared" si="4"/>
        <v>19.2</v>
      </c>
      <c r="J292" s="118">
        <f t="shared" si="0"/>
        <v>100</v>
      </c>
      <c r="K292" s="351"/>
      <c r="L292" s="6"/>
      <c r="M292" s="344"/>
      <c r="N292" s="351"/>
      <c r="O292" s="304"/>
      <c r="P292" s="344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1:43" s="1" customFormat="1" x14ac:dyDescent="0.2">
      <c r="A293" s="180"/>
      <c r="B293" s="238" t="s">
        <v>242</v>
      </c>
      <c r="C293" s="217"/>
      <c r="D293" s="217"/>
      <c r="E293" s="217"/>
      <c r="F293" s="217"/>
      <c r="G293" s="218"/>
      <c r="H293" s="356">
        <v>19.2</v>
      </c>
      <c r="I293" s="356">
        <v>19.2</v>
      </c>
      <c r="J293" s="118">
        <f t="shared" si="0"/>
        <v>100</v>
      </c>
      <c r="K293" s="351"/>
      <c r="L293" s="6"/>
      <c r="M293" s="344"/>
      <c r="N293" s="351"/>
      <c r="O293" s="304"/>
      <c r="P293" s="344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1:43" s="163" customFormat="1" ht="22.5" x14ac:dyDescent="0.2">
      <c r="A294" s="230"/>
      <c r="B294" s="231" t="s">
        <v>149</v>
      </c>
      <c r="C294" s="232" t="s">
        <v>290</v>
      </c>
      <c r="D294" s="232" t="s">
        <v>193</v>
      </c>
      <c r="E294" s="232" t="s">
        <v>166</v>
      </c>
      <c r="F294" s="232"/>
      <c r="G294" s="233"/>
      <c r="H294" s="371">
        <f>H295</f>
        <v>1121.6500000000001</v>
      </c>
      <c r="I294" s="371">
        <f>I295</f>
        <v>734.54241999999999</v>
      </c>
      <c r="J294" s="373">
        <f t="shared" si="0"/>
        <v>65.5</v>
      </c>
      <c r="K294" s="371">
        <f>K295</f>
        <v>591.81600000000003</v>
      </c>
      <c r="L294" s="371">
        <f>L295</f>
        <v>511.93288999999999</v>
      </c>
      <c r="M294" s="373">
        <f>L294/K294%</f>
        <v>86.5</v>
      </c>
      <c r="N294" s="352"/>
      <c r="O294" s="305"/>
      <c r="P294" s="345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</row>
    <row r="295" spans="1:43" s="1" customFormat="1" x14ac:dyDescent="0.2">
      <c r="A295" s="180"/>
      <c r="B295" s="239" t="s">
        <v>231</v>
      </c>
      <c r="C295" s="240" t="s">
        <v>290</v>
      </c>
      <c r="D295" s="217" t="s">
        <v>193</v>
      </c>
      <c r="E295" s="217" t="s">
        <v>166</v>
      </c>
      <c r="F295" s="217" t="s">
        <v>219</v>
      </c>
      <c r="G295" s="218"/>
      <c r="H295" s="356">
        <f>H296</f>
        <v>1121.6500000000001</v>
      </c>
      <c r="I295" s="356">
        <f>I296</f>
        <v>734.54241999999999</v>
      </c>
      <c r="J295" s="118">
        <f t="shared" si="0"/>
        <v>65.5</v>
      </c>
      <c r="K295" s="356">
        <f>K297+K298</f>
        <v>591.81600000000003</v>
      </c>
      <c r="L295" s="356">
        <f>L297+L298</f>
        <v>511.93288999999999</v>
      </c>
      <c r="M295" s="118">
        <f>M296</f>
        <v>86.5</v>
      </c>
      <c r="N295" s="351"/>
      <c r="O295" s="304"/>
      <c r="P295" s="344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1:43" s="1" customFormat="1" ht="21.75" customHeight="1" x14ac:dyDescent="0.2">
      <c r="A296" s="180"/>
      <c r="B296" s="241" t="s">
        <v>243</v>
      </c>
      <c r="C296" s="217" t="s">
        <v>290</v>
      </c>
      <c r="D296" s="217" t="s">
        <v>193</v>
      </c>
      <c r="E296" s="217" t="s">
        <v>166</v>
      </c>
      <c r="F296" s="217" t="s">
        <v>244</v>
      </c>
      <c r="G296" s="218"/>
      <c r="H296" s="356">
        <f>H297+H298</f>
        <v>1121.6500000000001</v>
      </c>
      <c r="I296" s="356">
        <f>I297+I298</f>
        <v>734.54241999999999</v>
      </c>
      <c r="J296" s="118">
        <f t="shared" si="0"/>
        <v>65.5</v>
      </c>
      <c r="K296" s="356">
        <f>K297</f>
        <v>591.81600000000003</v>
      </c>
      <c r="L296" s="356">
        <f>L297</f>
        <v>511.93288999999999</v>
      </c>
      <c r="M296" s="118">
        <f>M297</f>
        <v>86.5</v>
      </c>
      <c r="N296" s="351"/>
      <c r="O296" s="304"/>
      <c r="P296" s="344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1:43" s="1" customFormat="1" ht="48" x14ac:dyDescent="0.2">
      <c r="A297" s="235"/>
      <c r="B297" s="236" t="s">
        <v>123</v>
      </c>
      <c r="C297" s="237" t="s">
        <v>290</v>
      </c>
      <c r="D297" s="217" t="s">
        <v>193</v>
      </c>
      <c r="E297" s="217" t="s">
        <v>166</v>
      </c>
      <c r="F297" s="217" t="s">
        <v>244</v>
      </c>
      <c r="G297" s="218" t="s">
        <v>124</v>
      </c>
      <c r="H297" s="356">
        <v>871.65</v>
      </c>
      <c r="I297" s="356">
        <v>734.54241999999999</v>
      </c>
      <c r="J297" s="118">
        <f t="shared" si="0"/>
        <v>84.3</v>
      </c>
      <c r="K297" s="356">
        <v>591.81600000000003</v>
      </c>
      <c r="L297" s="356">
        <v>511.93288999999999</v>
      </c>
      <c r="M297" s="118">
        <f>L297/K297%</f>
        <v>86.5</v>
      </c>
      <c r="N297" s="351"/>
      <c r="O297" s="304"/>
      <c r="P297" s="344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1:43" s="1" customFormat="1" ht="24" x14ac:dyDescent="0.2">
      <c r="A298" s="180"/>
      <c r="B298" s="242" t="s">
        <v>129</v>
      </c>
      <c r="C298" s="217" t="s">
        <v>290</v>
      </c>
      <c r="D298" s="217" t="s">
        <v>193</v>
      </c>
      <c r="E298" s="217" t="s">
        <v>166</v>
      </c>
      <c r="F298" s="217" t="s">
        <v>244</v>
      </c>
      <c r="G298" s="218" t="s">
        <v>126</v>
      </c>
      <c r="H298" s="356">
        <v>250</v>
      </c>
      <c r="I298" s="356">
        <v>0</v>
      </c>
      <c r="J298" s="118">
        <f t="shared" si="0"/>
        <v>0</v>
      </c>
      <c r="K298" s="351"/>
      <c r="L298" s="6"/>
      <c r="M298" s="344"/>
      <c r="N298" s="351"/>
      <c r="O298" s="304"/>
      <c r="P298" s="344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1:43" s="213" customFormat="1" x14ac:dyDescent="0.2">
      <c r="A299" s="210"/>
      <c r="B299" s="243" t="s">
        <v>245</v>
      </c>
      <c r="C299" s="215" t="s">
        <v>290</v>
      </c>
      <c r="D299" s="244" t="s">
        <v>197</v>
      </c>
      <c r="E299" s="244"/>
      <c r="F299" s="244"/>
      <c r="G299" s="318"/>
      <c r="H299" s="359">
        <f t="shared" ref="H299:I302" si="5">H300</f>
        <v>133.15</v>
      </c>
      <c r="I299" s="364">
        <f t="shared" si="5"/>
        <v>133.15</v>
      </c>
      <c r="J299" s="369">
        <f t="shared" si="0"/>
        <v>100</v>
      </c>
      <c r="K299" s="359">
        <f t="shared" ref="K299:L303" si="6">K300</f>
        <v>102.13800000000001</v>
      </c>
      <c r="L299" s="364">
        <f t="shared" si="6"/>
        <v>102.13800000000001</v>
      </c>
      <c r="M299" s="369">
        <f>L299/K299%</f>
        <v>100</v>
      </c>
      <c r="N299" s="350"/>
      <c r="O299" s="303"/>
      <c r="P299" s="343"/>
      <c r="Q299" s="212"/>
      <c r="R299" s="212"/>
      <c r="S299" s="212"/>
      <c r="T299" s="212"/>
      <c r="U299" s="212"/>
      <c r="V299" s="212"/>
      <c r="W299" s="212"/>
      <c r="X299" s="212"/>
      <c r="Y299" s="212"/>
      <c r="Z299" s="212"/>
      <c r="AA299" s="212"/>
      <c r="AB299" s="212"/>
      <c r="AC299" s="212"/>
      <c r="AD299" s="212"/>
      <c r="AE299" s="212"/>
      <c r="AF299" s="212"/>
      <c r="AG299" s="212"/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</row>
    <row r="300" spans="1:43" s="163" customFormat="1" x14ac:dyDescent="0.2">
      <c r="A300" s="230"/>
      <c r="B300" s="245" t="s">
        <v>61</v>
      </c>
      <c r="C300" s="246" t="s">
        <v>290</v>
      </c>
      <c r="D300" s="246" t="s">
        <v>197</v>
      </c>
      <c r="E300" s="246" t="s">
        <v>0</v>
      </c>
      <c r="F300" s="246"/>
      <c r="G300" s="319"/>
      <c r="H300" s="358">
        <f t="shared" si="5"/>
        <v>133.15</v>
      </c>
      <c r="I300" s="346">
        <f t="shared" si="5"/>
        <v>133.15</v>
      </c>
      <c r="J300" s="373">
        <f t="shared" si="0"/>
        <v>100</v>
      </c>
      <c r="K300" s="358">
        <f t="shared" si="6"/>
        <v>102.13800000000001</v>
      </c>
      <c r="L300" s="346">
        <f t="shared" si="6"/>
        <v>102.13800000000001</v>
      </c>
      <c r="M300" s="373">
        <f>L300/K300%</f>
        <v>100</v>
      </c>
      <c r="N300" s="352"/>
      <c r="O300" s="305"/>
      <c r="P300" s="345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</row>
    <row r="301" spans="1:43" s="1" customFormat="1" x14ac:dyDescent="0.2">
      <c r="A301" s="180"/>
      <c r="B301" s="247" t="s">
        <v>239</v>
      </c>
      <c r="C301" s="248" t="s">
        <v>290</v>
      </c>
      <c r="D301" s="248" t="s">
        <v>197</v>
      </c>
      <c r="E301" s="248" t="s">
        <v>0</v>
      </c>
      <c r="F301" s="168" t="s">
        <v>219</v>
      </c>
      <c r="G301" s="320"/>
      <c r="H301" s="356">
        <f t="shared" si="5"/>
        <v>133.15</v>
      </c>
      <c r="I301" s="347">
        <f t="shared" si="5"/>
        <v>133.15</v>
      </c>
      <c r="J301" s="118">
        <f t="shared" si="0"/>
        <v>100</v>
      </c>
      <c r="K301" s="356">
        <f t="shared" si="6"/>
        <v>102.13800000000001</v>
      </c>
      <c r="L301" s="347">
        <f t="shared" si="6"/>
        <v>102.13800000000001</v>
      </c>
      <c r="M301" s="118">
        <f>M302</f>
        <v>100</v>
      </c>
      <c r="N301" s="351"/>
      <c r="O301" s="304"/>
      <c r="P301" s="344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</row>
    <row r="302" spans="1:43" s="1" customFormat="1" ht="24" x14ac:dyDescent="0.2">
      <c r="A302" s="180"/>
      <c r="B302" s="247" t="s">
        <v>246</v>
      </c>
      <c r="C302" s="248" t="s">
        <v>290</v>
      </c>
      <c r="D302" s="248" t="s">
        <v>197</v>
      </c>
      <c r="E302" s="248" t="s">
        <v>0</v>
      </c>
      <c r="F302" s="168" t="s">
        <v>247</v>
      </c>
      <c r="G302" s="320"/>
      <c r="H302" s="356">
        <f t="shared" si="5"/>
        <v>133.15</v>
      </c>
      <c r="I302" s="347">
        <f t="shared" si="5"/>
        <v>133.15</v>
      </c>
      <c r="J302" s="118">
        <f t="shared" si="0"/>
        <v>100</v>
      </c>
      <c r="K302" s="356">
        <f t="shared" si="6"/>
        <v>102.13800000000001</v>
      </c>
      <c r="L302" s="347">
        <f t="shared" si="6"/>
        <v>102.13800000000001</v>
      </c>
      <c r="M302" s="118">
        <f>M303</f>
        <v>100</v>
      </c>
      <c r="N302" s="351"/>
      <c r="O302" s="304"/>
      <c r="P302" s="344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</row>
    <row r="303" spans="1:43" s="1" customFormat="1" x14ac:dyDescent="0.2">
      <c r="A303" s="249"/>
      <c r="B303" s="250" t="s">
        <v>248</v>
      </c>
      <c r="C303" s="248"/>
      <c r="D303" s="248"/>
      <c r="E303" s="248"/>
      <c r="F303" s="251"/>
      <c r="G303" s="321"/>
      <c r="H303" s="356">
        <f>H304+H305</f>
        <v>133.15</v>
      </c>
      <c r="I303" s="347">
        <f>I304+I305</f>
        <v>133.15</v>
      </c>
      <c r="J303" s="118">
        <f t="shared" si="0"/>
        <v>100</v>
      </c>
      <c r="K303" s="356">
        <f t="shared" si="6"/>
        <v>102.13800000000001</v>
      </c>
      <c r="L303" s="356">
        <f t="shared" si="6"/>
        <v>102.13800000000001</v>
      </c>
      <c r="M303" s="118">
        <f>M304</f>
        <v>100</v>
      </c>
      <c r="N303" s="351"/>
      <c r="O303" s="304"/>
      <c r="P303" s="344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1:43" s="1" customFormat="1" ht="48" x14ac:dyDescent="0.2">
      <c r="A304" s="249"/>
      <c r="B304" s="170" t="s">
        <v>123</v>
      </c>
      <c r="C304" s="248" t="s">
        <v>290</v>
      </c>
      <c r="D304" s="248" t="s">
        <v>197</v>
      </c>
      <c r="E304" s="248" t="s">
        <v>0</v>
      </c>
      <c r="F304" s="168" t="s">
        <v>247</v>
      </c>
      <c r="G304" s="320" t="s">
        <v>124</v>
      </c>
      <c r="H304" s="356">
        <v>133.15</v>
      </c>
      <c r="I304" s="347">
        <v>133.15</v>
      </c>
      <c r="J304" s="118">
        <f t="shared" si="0"/>
        <v>100</v>
      </c>
      <c r="K304" s="356">
        <v>102.13800000000001</v>
      </c>
      <c r="L304" s="356">
        <v>102.13800000000001</v>
      </c>
      <c r="M304" s="118">
        <f>L304/K304%</f>
        <v>100</v>
      </c>
      <c r="N304" s="351"/>
      <c r="O304" s="304"/>
      <c r="P304" s="344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</row>
    <row r="305" spans="1:43" s="1" customFormat="1" ht="24" x14ac:dyDescent="0.2">
      <c r="A305" s="249"/>
      <c r="B305" s="170" t="s">
        <v>129</v>
      </c>
      <c r="C305" s="248" t="s">
        <v>290</v>
      </c>
      <c r="D305" s="248" t="s">
        <v>197</v>
      </c>
      <c r="E305" s="248" t="s">
        <v>0</v>
      </c>
      <c r="F305" s="168" t="s">
        <v>247</v>
      </c>
      <c r="G305" s="320" t="s">
        <v>126</v>
      </c>
      <c r="H305" s="356">
        <v>0</v>
      </c>
      <c r="I305" s="347">
        <v>0</v>
      </c>
      <c r="J305" s="118" t="e">
        <f t="shared" si="0"/>
        <v>#DIV/0!</v>
      </c>
      <c r="K305" s="351"/>
      <c r="L305" s="6"/>
      <c r="M305" s="344"/>
      <c r="N305" s="351"/>
      <c r="O305" s="304"/>
      <c r="P305" s="344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</row>
    <row r="306" spans="1:43" s="163" customFormat="1" x14ac:dyDescent="0.2">
      <c r="A306" s="252"/>
      <c r="B306" s="253" t="s">
        <v>213</v>
      </c>
      <c r="C306" s="246" t="s">
        <v>290</v>
      </c>
      <c r="D306" s="246" t="s">
        <v>0</v>
      </c>
      <c r="E306" s="246" t="s">
        <v>24</v>
      </c>
      <c r="F306" s="246"/>
      <c r="G306" s="319"/>
      <c r="H306" s="346">
        <f>H307</f>
        <v>14.574</v>
      </c>
      <c r="I306" s="346">
        <f>I307</f>
        <v>14.574</v>
      </c>
      <c r="J306" s="373">
        <f t="shared" si="0"/>
        <v>100</v>
      </c>
      <c r="K306" s="358">
        <f>K307</f>
        <v>11.194000000000001</v>
      </c>
      <c r="L306" s="346">
        <f>L307</f>
        <v>11.194000000000001</v>
      </c>
      <c r="M306" s="373">
        <f t="shared" ref="M306:M312" si="7">L306/K306%</f>
        <v>100</v>
      </c>
      <c r="N306" s="352"/>
      <c r="O306" s="305"/>
      <c r="P306" s="345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</row>
    <row r="307" spans="1:43" s="1" customFormat="1" x14ac:dyDescent="0.2">
      <c r="A307" s="254"/>
      <c r="B307" s="167" t="s">
        <v>239</v>
      </c>
      <c r="C307" s="248" t="s">
        <v>290</v>
      </c>
      <c r="D307" s="248" t="s">
        <v>0</v>
      </c>
      <c r="E307" s="248" t="s">
        <v>24</v>
      </c>
      <c r="F307" s="248" t="s">
        <v>219</v>
      </c>
      <c r="G307" s="320"/>
      <c r="H307" s="356">
        <f>H310+H308</f>
        <v>14.574</v>
      </c>
      <c r="I307" s="347">
        <f>I310+I308</f>
        <v>14.574</v>
      </c>
      <c r="J307" s="118">
        <f t="shared" si="0"/>
        <v>100</v>
      </c>
      <c r="K307" s="356">
        <f>K310+K308</f>
        <v>11.194000000000001</v>
      </c>
      <c r="L307" s="347">
        <f>L310+L308</f>
        <v>11.194000000000001</v>
      </c>
      <c r="M307" s="118">
        <f t="shared" si="7"/>
        <v>100</v>
      </c>
      <c r="N307" s="351"/>
      <c r="O307" s="304"/>
      <c r="P307" s="344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</row>
    <row r="308" spans="1:43" s="1" customFormat="1" ht="24" x14ac:dyDescent="0.2">
      <c r="A308" s="254"/>
      <c r="B308" s="236" t="s">
        <v>249</v>
      </c>
      <c r="C308" s="248" t="s">
        <v>290</v>
      </c>
      <c r="D308" s="248" t="s">
        <v>0</v>
      </c>
      <c r="E308" s="248" t="s">
        <v>24</v>
      </c>
      <c r="F308" s="248" t="s">
        <v>250</v>
      </c>
      <c r="G308" s="320"/>
      <c r="H308" s="356">
        <f>H309</f>
        <v>1.0409999999999999</v>
      </c>
      <c r="I308" s="347">
        <f>I309</f>
        <v>1.0409999999999999</v>
      </c>
      <c r="J308" s="118">
        <f t="shared" si="0"/>
        <v>100</v>
      </c>
      <c r="K308" s="356">
        <f>K309</f>
        <v>0.8</v>
      </c>
      <c r="L308" s="347">
        <f>L309</f>
        <v>0.8</v>
      </c>
      <c r="M308" s="118">
        <v>0</v>
      </c>
      <c r="N308" s="351"/>
      <c r="O308" s="304"/>
      <c r="P308" s="344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</row>
    <row r="309" spans="1:43" s="1" customFormat="1" x14ac:dyDescent="0.2">
      <c r="A309" s="254"/>
      <c r="B309" s="255" t="s">
        <v>251</v>
      </c>
      <c r="C309" s="248"/>
      <c r="D309" s="248"/>
      <c r="E309" s="248"/>
      <c r="F309" s="248"/>
      <c r="G309" s="320"/>
      <c r="H309" s="356">
        <v>1.0409999999999999</v>
      </c>
      <c r="I309" s="347">
        <v>1.0409999999999999</v>
      </c>
      <c r="J309" s="118">
        <f t="shared" si="0"/>
        <v>100</v>
      </c>
      <c r="K309" s="356">
        <v>0.8</v>
      </c>
      <c r="L309" s="356">
        <v>0.8</v>
      </c>
      <c r="M309" s="118">
        <v>0</v>
      </c>
      <c r="N309" s="351"/>
      <c r="O309" s="304"/>
      <c r="P309" s="344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</row>
    <row r="310" spans="1:43" s="1" customFormat="1" ht="24" x14ac:dyDescent="0.2">
      <c r="A310" s="254"/>
      <c r="B310" s="236" t="s">
        <v>249</v>
      </c>
      <c r="C310" s="248" t="s">
        <v>290</v>
      </c>
      <c r="D310" s="248" t="s">
        <v>0</v>
      </c>
      <c r="E310" s="248" t="s">
        <v>24</v>
      </c>
      <c r="F310" s="248" t="s">
        <v>252</v>
      </c>
      <c r="G310" s="320"/>
      <c r="H310" s="356">
        <f>H311</f>
        <v>13.532999999999999</v>
      </c>
      <c r="I310" s="347">
        <f>I311</f>
        <v>13.532999999999999</v>
      </c>
      <c r="J310" s="118">
        <f t="shared" si="0"/>
        <v>100</v>
      </c>
      <c r="K310" s="356">
        <f>K311</f>
        <v>10.394</v>
      </c>
      <c r="L310" s="347">
        <f>L311</f>
        <v>10.394</v>
      </c>
      <c r="M310" s="118">
        <f t="shared" si="7"/>
        <v>100</v>
      </c>
      <c r="N310" s="351"/>
      <c r="O310" s="304"/>
      <c r="P310" s="344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</row>
    <row r="311" spans="1:43" s="1" customFormat="1" x14ac:dyDescent="0.2">
      <c r="A311" s="254"/>
      <c r="B311" s="255" t="s">
        <v>248</v>
      </c>
      <c r="C311" s="248"/>
      <c r="D311" s="248"/>
      <c r="E311" s="248"/>
      <c r="F311" s="248"/>
      <c r="G311" s="320"/>
      <c r="H311" s="356">
        <f>H312</f>
        <v>13.532999999999999</v>
      </c>
      <c r="I311" s="347">
        <f>I312</f>
        <v>13.532999999999999</v>
      </c>
      <c r="J311" s="118">
        <f t="shared" si="0"/>
        <v>100</v>
      </c>
      <c r="K311" s="356">
        <f>K312</f>
        <v>10.394</v>
      </c>
      <c r="L311" s="347">
        <f>L312</f>
        <v>10.394</v>
      </c>
      <c r="M311" s="118">
        <f t="shared" si="7"/>
        <v>100</v>
      </c>
      <c r="N311" s="351"/>
      <c r="O311" s="304"/>
      <c r="P311" s="344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</row>
    <row r="312" spans="1:43" s="1" customFormat="1" ht="48" x14ac:dyDescent="0.2">
      <c r="A312" s="256"/>
      <c r="B312" s="170" t="s">
        <v>123</v>
      </c>
      <c r="C312" s="248" t="s">
        <v>290</v>
      </c>
      <c r="D312" s="248" t="s">
        <v>0</v>
      </c>
      <c r="E312" s="248" t="s">
        <v>24</v>
      </c>
      <c r="F312" s="248" t="s">
        <v>252</v>
      </c>
      <c r="G312" s="257" t="s">
        <v>124</v>
      </c>
      <c r="H312" s="356">
        <v>13.532999999999999</v>
      </c>
      <c r="I312" s="347">
        <v>13.532999999999999</v>
      </c>
      <c r="J312" s="118">
        <f t="shared" si="0"/>
        <v>100</v>
      </c>
      <c r="K312" s="356">
        <v>10.394</v>
      </c>
      <c r="L312" s="356">
        <v>10.394</v>
      </c>
      <c r="M312" s="118">
        <f t="shared" si="7"/>
        <v>100</v>
      </c>
      <c r="N312" s="351"/>
      <c r="O312" s="304"/>
      <c r="P312" s="344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</row>
    <row r="313" spans="1:43" s="213" customFormat="1" ht="25.5" x14ac:dyDescent="0.2">
      <c r="A313" s="210"/>
      <c r="B313" s="258" t="s">
        <v>62</v>
      </c>
      <c r="C313" s="215" t="s">
        <v>290</v>
      </c>
      <c r="D313" s="244" t="s">
        <v>0</v>
      </c>
      <c r="E313" s="244"/>
      <c r="F313" s="244"/>
      <c r="G313" s="318"/>
      <c r="H313" s="364">
        <f>H314+H319</f>
        <v>831.30769999999995</v>
      </c>
      <c r="I313" s="365">
        <f>I314+I319</f>
        <v>831.30769999999995</v>
      </c>
      <c r="J313" s="368">
        <f t="shared" si="0"/>
        <v>100</v>
      </c>
      <c r="K313" s="350"/>
      <c r="L313" s="212"/>
      <c r="M313" s="343"/>
      <c r="N313" s="350"/>
      <c r="O313" s="303"/>
      <c r="P313" s="343"/>
      <c r="Q313" s="212"/>
      <c r="R313" s="212"/>
      <c r="S313" s="212"/>
      <c r="T313" s="212"/>
      <c r="U313" s="212"/>
      <c r="V313" s="212"/>
      <c r="W313" s="212"/>
      <c r="X313" s="212"/>
      <c r="Y313" s="212"/>
      <c r="Z313" s="212"/>
      <c r="AA313" s="212"/>
      <c r="AB313" s="212"/>
      <c r="AC313" s="212"/>
      <c r="AD313" s="212"/>
      <c r="AE313" s="212"/>
      <c r="AF313" s="212"/>
      <c r="AG313" s="212"/>
      <c r="AH313" s="212"/>
      <c r="AI313" s="212"/>
      <c r="AJ313" s="212"/>
      <c r="AK313" s="212"/>
      <c r="AL313" s="212"/>
      <c r="AM313" s="212"/>
      <c r="AN313" s="212"/>
      <c r="AO313" s="212"/>
      <c r="AP313" s="212"/>
      <c r="AQ313" s="212"/>
    </row>
    <row r="314" spans="1:43" s="163" customFormat="1" x14ac:dyDescent="0.2">
      <c r="A314" s="230"/>
      <c r="B314" s="259" t="s">
        <v>253</v>
      </c>
      <c r="C314" s="260"/>
      <c r="D314" s="261"/>
      <c r="E314" s="261"/>
      <c r="F314" s="261"/>
      <c r="G314" s="322"/>
      <c r="H314" s="357">
        <f>H315</f>
        <v>452.56400000000002</v>
      </c>
      <c r="I314" s="363">
        <f>I315</f>
        <v>452.56400000000002</v>
      </c>
      <c r="J314" s="374">
        <f t="shared" si="0"/>
        <v>100</v>
      </c>
      <c r="K314" s="352"/>
      <c r="L314" s="162"/>
      <c r="M314" s="345"/>
      <c r="N314" s="352"/>
      <c r="O314" s="305"/>
      <c r="P314" s="345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</row>
    <row r="315" spans="1:43" s="1" customFormat="1" ht="45" x14ac:dyDescent="0.2">
      <c r="A315" s="180"/>
      <c r="B315" s="262" t="s">
        <v>309</v>
      </c>
      <c r="C315" s="183" t="s">
        <v>290</v>
      </c>
      <c r="D315" s="263" t="s">
        <v>0</v>
      </c>
      <c r="E315" s="263" t="s">
        <v>198</v>
      </c>
      <c r="F315" s="263" t="s">
        <v>254</v>
      </c>
      <c r="G315" s="323"/>
      <c r="H315" s="356">
        <f>H318</f>
        <v>452.56400000000002</v>
      </c>
      <c r="I315" s="347">
        <f>I318</f>
        <v>452.56400000000002</v>
      </c>
      <c r="J315" s="118">
        <f t="shared" si="0"/>
        <v>100</v>
      </c>
      <c r="K315" s="351"/>
      <c r="L315" s="6"/>
      <c r="M315" s="344"/>
      <c r="N315" s="351"/>
      <c r="O315" s="304"/>
      <c r="P315" s="344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1:43" s="1" customFormat="1" ht="67.5" x14ac:dyDescent="0.2">
      <c r="A316" s="180"/>
      <c r="B316" s="262" t="s">
        <v>310</v>
      </c>
      <c r="C316" s="183" t="s">
        <v>290</v>
      </c>
      <c r="D316" s="263" t="s">
        <v>0</v>
      </c>
      <c r="E316" s="263" t="s">
        <v>198</v>
      </c>
      <c r="F316" s="263" t="s">
        <v>255</v>
      </c>
      <c r="G316" s="323"/>
      <c r="H316" s="356">
        <f>H317</f>
        <v>452.56400000000002</v>
      </c>
      <c r="I316" s="347">
        <f>I317</f>
        <v>452.56400000000002</v>
      </c>
      <c r="J316" s="118">
        <f t="shared" si="0"/>
        <v>100</v>
      </c>
      <c r="K316" s="351"/>
      <c r="L316" s="6"/>
      <c r="M316" s="344"/>
      <c r="N316" s="351"/>
      <c r="O316" s="304"/>
      <c r="P316" s="344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</row>
    <row r="317" spans="1:43" s="1" customFormat="1" ht="123.75" x14ac:dyDescent="0.2">
      <c r="A317" s="180"/>
      <c r="B317" s="262" t="s">
        <v>311</v>
      </c>
      <c r="C317" s="183" t="s">
        <v>290</v>
      </c>
      <c r="D317" s="263" t="s">
        <v>0</v>
      </c>
      <c r="E317" s="263" t="s">
        <v>198</v>
      </c>
      <c r="F317" s="263" t="s">
        <v>256</v>
      </c>
      <c r="G317" s="323"/>
      <c r="H317" s="356">
        <f>H318</f>
        <v>452.56400000000002</v>
      </c>
      <c r="I317" s="347">
        <f>I318</f>
        <v>452.56400000000002</v>
      </c>
      <c r="J317" s="118">
        <f t="shared" si="0"/>
        <v>100</v>
      </c>
      <c r="K317" s="351"/>
      <c r="L317" s="6"/>
      <c r="M317" s="344"/>
      <c r="N317" s="351"/>
      <c r="O317" s="304"/>
      <c r="P317" s="344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1:43" s="1" customFormat="1" ht="24" x14ac:dyDescent="0.2">
      <c r="A318" s="180"/>
      <c r="B318" s="170" t="s">
        <v>129</v>
      </c>
      <c r="C318" s="183" t="s">
        <v>290</v>
      </c>
      <c r="D318" s="263" t="s">
        <v>0</v>
      </c>
      <c r="E318" s="263" t="s">
        <v>198</v>
      </c>
      <c r="F318" s="263" t="s">
        <v>257</v>
      </c>
      <c r="G318" s="323" t="s">
        <v>126</v>
      </c>
      <c r="H318" s="356">
        <f>Пр3!E21</f>
        <v>452.56400000000002</v>
      </c>
      <c r="I318" s="347">
        <f>Пр3!F21</f>
        <v>452.56400000000002</v>
      </c>
      <c r="J318" s="118">
        <f t="shared" si="0"/>
        <v>100</v>
      </c>
      <c r="K318" s="351"/>
      <c r="L318" s="6"/>
      <c r="M318" s="344"/>
      <c r="N318" s="351"/>
      <c r="O318" s="304"/>
      <c r="P318" s="344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1:43" s="163" customFormat="1" x14ac:dyDescent="0.2">
      <c r="A319" s="230"/>
      <c r="B319" s="264" t="s">
        <v>258</v>
      </c>
      <c r="C319" s="265" t="s">
        <v>290</v>
      </c>
      <c r="D319" s="266" t="s">
        <v>0</v>
      </c>
      <c r="E319" s="266" t="s">
        <v>25</v>
      </c>
      <c r="F319" s="266"/>
      <c r="G319" s="324"/>
      <c r="H319" s="358">
        <f t="shared" ref="H319:I322" si="8">H320</f>
        <v>378.74369999999999</v>
      </c>
      <c r="I319" s="346">
        <f t="shared" si="8"/>
        <v>378.74369999999999</v>
      </c>
      <c r="J319" s="373">
        <f t="shared" si="0"/>
        <v>100</v>
      </c>
      <c r="K319" s="352"/>
      <c r="L319" s="162"/>
      <c r="M319" s="345"/>
      <c r="N319" s="352"/>
      <c r="O319" s="305"/>
      <c r="P319" s="345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</row>
    <row r="320" spans="1:43" s="1" customFormat="1" ht="33.75" x14ac:dyDescent="0.2">
      <c r="A320" s="235"/>
      <c r="B320" s="267" t="s">
        <v>312</v>
      </c>
      <c r="C320" s="268" t="s">
        <v>290</v>
      </c>
      <c r="D320" s="263" t="s">
        <v>0</v>
      </c>
      <c r="E320" s="263" t="s">
        <v>25</v>
      </c>
      <c r="F320" s="263" t="s">
        <v>259</v>
      </c>
      <c r="G320" s="323"/>
      <c r="H320" s="356">
        <f t="shared" si="8"/>
        <v>378.74369999999999</v>
      </c>
      <c r="I320" s="347">
        <f t="shared" si="8"/>
        <v>378.74369999999999</v>
      </c>
      <c r="J320" s="118">
        <f t="shared" si="0"/>
        <v>100</v>
      </c>
      <c r="K320" s="351"/>
      <c r="L320" s="6"/>
      <c r="M320" s="344"/>
      <c r="N320" s="351"/>
      <c r="O320" s="304"/>
      <c r="P320" s="344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</row>
    <row r="321" spans="1:43" s="1" customFormat="1" ht="45" x14ac:dyDescent="0.2">
      <c r="A321" s="180"/>
      <c r="B321" s="269" t="s">
        <v>313</v>
      </c>
      <c r="C321" s="183" t="s">
        <v>290</v>
      </c>
      <c r="D321" s="263" t="s">
        <v>0</v>
      </c>
      <c r="E321" s="263" t="s">
        <v>25</v>
      </c>
      <c r="F321" s="263" t="s">
        <v>260</v>
      </c>
      <c r="G321" s="323"/>
      <c r="H321" s="356">
        <f t="shared" si="8"/>
        <v>378.74369999999999</v>
      </c>
      <c r="I321" s="347">
        <f t="shared" si="8"/>
        <v>378.74369999999999</v>
      </c>
      <c r="J321" s="118">
        <f t="shared" si="0"/>
        <v>100</v>
      </c>
      <c r="K321" s="351"/>
      <c r="L321" s="6"/>
      <c r="M321" s="344"/>
      <c r="N321" s="351"/>
      <c r="O321" s="304"/>
      <c r="P321" s="344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1:43" s="1" customFormat="1" ht="101.25" x14ac:dyDescent="0.2">
      <c r="A322" s="235"/>
      <c r="B322" s="270" t="s">
        <v>314</v>
      </c>
      <c r="C322" s="183" t="s">
        <v>290</v>
      </c>
      <c r="D322" s="263" t="s">
        <v>0</v>
      </c>
      <c r="E322" s="263" t="s">
        <v>25</v>
      </c>
      <c r="F322" s="263" t="s">
        <v>261</v>
      </c>
      <c r="G322" s="323"/>
      <c r="H322" s="356">
        <f t="shared" si="8"/>
        <v>378.74369999999999</v>
      </c>
      <c r="I322" s="347">
        <f t="shared" si="8"/>
        <v>378.74369999999999</v>
      </c>
      <c r="J322" s="118">
        <f t="shared" si="0"/>
        <v>100</v>
      </c>
      <c r="K322" s="351"/>
      <c r="L322" s="6"/>
      <c r="M322" s="344"/>
      <c r="N322" s="351"/>
      <c r="O322" s="304"/>
      <c r="P322" s="344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</row>
    <row r="323" spans="1:43" s="1" customFormat="1" ht="24" x14ac:dyDescent="0.2">
      <c r="A323" s="180"/>
      <c r="B323" s="242" t="s">
        <v>129</v>
      </c>
      <c r="C323" s="183" t="s">
        <v>290</v>
      </c>
      <c r="D323" s="263" t="s">
        <v>0</v>
      </c>
      <c r="E323" s="263" t="s">
        <v>25</v>
      </c>
      <c r="F323" s="263" t="s">
        <v>261</v>
      </c>
      <c r="G323" s="323" t="s">
        <v>126</v>
      </c>
      <c r="H323" s="356">
        <f>Пр3!E22</f>
        <v>378.74369999999999</v>
      </c>
      <c r="I323" s="347">
        <f>Пр3!F22</f>
        <v>378.74369999999999</v>
      </c>
      <c r="J323" s="118">
        <f t="shared" si="0"/>
        <v>100</v>
      </c>
      <c r="K323" s="351"/>
      <c r="L323" s="6"/>
      <c r="M323" s="344"/>
      <c r="N323" s="351"/>
      <c r="O323" s="304"/>
      <c r="P323" s="344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</row>
    <row r="324" spans="1:43" s="1" customFormat="1" x14ac:dyDescent="0.2">
      <c r="A324" s="180"/>
      <c r="B324" s="361" t="s">
        <v>63</v>
      </c>
      <c r="C324" s="362" t="s">
        <v>290</v>
      </c>
      <c r="D324" s="266" t="s">
        <v>24</v>
      </c>
      <c r="E324" s="266"/>
      <c r="F324" s="266"/>
      <c r="G324" s="324"/>
      <c r="H324" s="358">
        <f>H328+H325</f>
        <v>904.36127999999997</v>
      </c>
      <c r="I324" s="358">
        <f>I328+I325</f>
        <v>720.53499999999997</v>
      </c>
      <c r="J324" s="373">
        <f t="shared" si="0"/>
        <v>79.7</v>
      </c>
      <c r="K324" s="372"/>
      <c r="L324" s="162"/>
      <c r="M324" s="345"/>
      <c r="N324" s="352"/>
      <c r="O324" s="305"/>
      <c r="P324" s="345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</row>
    <row r="325" spans="1:43" s="1" customFormat="1" ht="45" x14ac:dyDescent="0.2">
      <c r="A325" s="180"/>
      <c r="B325" s="267" t="s">
        <v>315</v>
      </c>
      <c r="C325" s="120" t="s">
        <v>290</v>
      </c>
      <c r="D325" s="263" t="s">
        <v>24</v>
      </c>
      <c r="E325" s="263" t="s">
        <v>15</v>
      </c>
      <c r="F325" s="263"/>
      <c r="G325" s="323"/>
      <c r="H325" s="376">
        <f>H326</f>
        <v>485.32128</v>
      </c>
      <c r="I325" s="376">
        <f>I326</f>
        <v>301.51499999999999</v>
      </c>
      <c r="J325" s="373"/>
      <c r="K325" s="372"/>
      <c r="L325" s="162"/>
      <c r="M325" s="345"/>
      <c r="N325" s="352"/>
      <c r="O325" s="305"/>
      <c r="P325" s="345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</row>
    <row r="326" spans="1:43" s="1" customFormat="1" ht="56.25" x14ac:dyDescent="0.2">
      <c r="A326" s="180"/>
      <c r="B326" s="269" t="s">
        <v>316</v>
      </c>
      <c r="C326" s="120" t="s">
        <v>290</v>
      </c>
      <c r="D326" s="263" t="s">
        <v>24</v>
      </c>
      <c r="E326" s="263" t="s">
        <v>198</v>
      </c>
      <c r="F326" s="263"/>
      <c r="G326" s="323"/>
      <c r="H326" s="376">
        <f>H327</f>
        <v>485.32128</v>
      </c>
      <c r="I326" s="376">
        <f>I327</f>
        <v>301.51499999999999</v>
      </c>
      <c r="J326" s="373"/>
      <c r="K326" s="372"/>
      <c r="L326" s="162"/>
      <c r="M326" s="345"/>
      <c r="N326" s="352"/>
      <c r="O326" s="305"/>
      <c r="P326" s="345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spans="1:43" s="1" customFormat="1" ht="24" x14ac:dyDescent="0.2">
      <c r="A327" s="180"/>
      <c r="B327" s="119" t="s">
        <v>130</v>
      </c>
      <c r="C327" s="120" t="s">
        <v>290</v>
      </c>
      <c r="D327" s="263" t="s">
        <v>24</v>
      </c>
      <c r="E327" s="263" t="s">
        <v>198</v>
      </c>
      <c r="F327" s="263" t="s">
        <v>261</v>
      </c>
      <c r="G327" s="323" t="s">
        <v>126</v>
      </c>
      <c r="H327" s="376">
        <f>Пр3!E24</f>
        <v>485.32128</v>
      </c>
      <c r="I327" s="376">
        <f>Пр3!F24</f>
        <v>301.51499999999999</v>
      </c>
      <c r="J327" s="373"/>
      <c r="K327" s="372"/>
      <c r="L327" s="162"/>
      <c r="M327" s="345"/>
      <c r="N327" s="352"/>
      <c r="O327" s="305"/>
      <c r="P327" s="345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</row>
    <row r="328" spans="1:43" s="1" customFormat="1" ht="45" x14ac:dyDescent="0.2">
      <c r="A328" s="180"/>
      <c r="B328" s="267" t="s">
        <v>315</v>
      </c>
      <c r="C328" s="120" t="s">
        <v>290</v>
      </c>
      <c r="D328" s="263" t="s">
        <v>24</v>
      </c>
      <c r="E328" s="263" t="s">
        <v>198</v>
      </c>
      <c r="F328" s="263"/>
      <c r="G328" s="323"/>
      <c r="H328" s="356">
        <f>H329</f>
        <v>419.04</v>
      </c>
      <c r="I328" s="356">
        <f>I329</f>
        <v>419.02</v>
      </c>
      <c r="J328" s="118">
        <f t="shared" si="0"/>
        <v>100</v>
      </c>
      <c r="K328" s="351"/>
      <c r="L328" s="6"/>
      <c r="M328" s="344"/>
      <c r="N328" s="351"/>
      <c r="O328" s="304"/>
      <c r="P328" s="344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</row>
    <row r="329" spans="1:43" s="1" customFormat="1" ht="56.25" x14ac:dyDescent="0.2">
      <c r="A329" s="180"/>
      <c r="B329" s="269" t="s">
        <v>316</v>
      </c>
      <c r="C329" s="120" t="s">
        <v>290</v>
      </c>
      <c r="D329" s="263" t="s">
        <v>24</v>
      </c>
      <c r="E329" s="263" t="s">
        <v>69</v>
      </c>
      <c r="F329" s="263"/>
      <c r="G329" s="323"/>
      <c r="H329" s="356">
        <f>H330+H331</f>
        <v>419.04</v>
      </c>
      <c r="I329" s="356">
        <f>I330+I331</f>
        <v>419.02</v>
      </c>
      <c r="J329" s="118">
        <f t="shared" si="0"/>
        <v>100</v>
      </c>
      <c r="K329" s="351"/>
      <c r="L329" s="6"/>
      <c r="M329" s="344"/>
      <c r="N329" s="351"/>
      <c r="O329" s="304"/>
      <c r="P329" s="344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</row>
    <row r="330" spans="1:43" s="1" customFormat="1" ht="24" x14ac:dyDescent="0.2">
      <c r="A330" s="180"/>
      <c r="B330" s="119" t="s">
        <v>130</v>
      </c>
      <c r="C330" s="120" t="s">
        <v>290</v>
      </c>
      <c r="D330" s="263" t="s">
        <v>24</v>
      </c>
      <c r="E330" s="263" t="s">
        <v>69</v>
      </c>
      <c r="F330" s="263" t="s">
        <v>288</v>
      </c>
      <c r="G330" s="323" t="s">
        <v>126</v>
      </c>
      <c r="H330" s="356">
        <v>410.64</v>
      </c>
      <c r="I330" s="356">
        <v>410.64</v>
      </c>
      <c r="J330" s="118">
        <f t="shared" si="0"/>
        <v>100</v>
      </c>
      <c r="K330" s="351"/>
      <c r="L330" s="6"/>
      <c r="M330" s="344"/>
      <c r="N330" s="351"/>
      <c r="O330" s="304"/>
      <c r="P330" s="344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1:43" s="1" customFormat="1" ht="33.75" customHeight="1" x14ac:dyDescent="0.2">
      <c r="A331" s="180"/>
      <c r="B331" s="119" t="s">
        <v>130</v>
      </c>
      <c r="C331" s="120" t="s">
        <v>290</v>
      </c>
      <c r="D331" s="263" t="s">
        <v>24</v>
      </c>
      <c r="E331" s="263" t="s">
        <v>69</v>
      </c>
      <c r="F331" s="263" t="s">
        <v>268</v>
      </c>
      <c r="G331" s="323" t="s">
        <v>126</v>
      </c>
      <c r="H331" s="356">
        <v>8.4</v>
      </c>
      <c r="I331" s="356">
        <v>8.3800000000000008</v>
      </c>
      <c r="J331" s="118">
        <f t="shared" si="0"/>
        <v>99.8</v>
      </c>
      <c r="K331" s="351"/>
      <c r="L331" s="6"/>
      <c r="M331" s="344"/>
      <c r="N331" s="351"/>
      <c r="O331" s="304"/>
      <c r="P331" s="344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</row>
    <row r="332" spans="1:43" s="213" customFormat="1" x14ac:dyDescent="0.2">
      <c r="A332" s="210"/>
      <c r="B332" s="243" t="s">
        <v>262</v>
      </c>
      <c r="C332" s="215" t="s">
        <v>290</v>
      </c>
      <c r="D332" s="215" t="s">
        <v>196</v>
      </c>
      <c r="E332" s="271"/>
      <c r="F332" s="272"/>
      <c r="G332" s="325"/>
      <c r="H332" s="364">
        <f>H333+H338</f>
        <v>1776.83269</v>
      </c>
      <c r="I332" s="364">
        <f>I333+I338</f>
        <v>1203.61745</v>
      </c>
      <c r="J332" s="369">
        <f t="shared" si="0"/>
        <v>67.7</v>
      </c>
      <c r="K332" s="370"/>
      <c r="L332" s="212"/>
      <c r="M332" s="343"/>
      <c r="N332" s="350"/>
      <c r="O332" s="303"/>
      <c r="P332" s="343"/>
      <c r="Q332" s="212"/>
      <c r="R332" s="212"/>
      <c r="S332" s="212"/>
      <c r="T332" s="212"/>
      <c r="U332" s="212"/>
      <c r="V332" s="212"/>
      <c r="W332" s="212"/>
      <c r="X332" s="212"/>
      <c r="Y332" s="212"/>
      <c r="Z332" s="212"/>
      <c r="AA332" s="212"/>
      <c r="AB332" s="212"/>
      <c r="AC332" s="212"/>
      <c r="AD332" s="212"/>
      <c r="AE332" s="212"/>
      <c r="AF332" s="212"/>
      <c r="AG332" s="212"/>
      <c r="AH332" s="212"/>
      <c r="AI332" s="212"/>
      <c r="AJ332" s="212"/>
      <c r="AK332" s="212"/>
      <c r="AL332" s="212"/>
      <c r="AM332" s="212"/>
      <c r="AN332" s="212"/>
      <c r="AO332" s="212"/>
      <c r="AP332" s="212"/>
      <c r="AQ332" s="212"/>
    </row>
    <row r="333" spans="1:43" s="163" customFormat="1" x14ac:dyDescent="0.2">
      <c r="A333" s="273"/>
      <c r="B333" s="274" t="s">
        <v>191</v>
      </c>
      <c r="C333" s="260" t="s">
        <v>290</v>
      </c>
      <c r="D333" s="275" t="s">
        <v>196</v>
      </c>
      <c r="E333" s="275" t="s">
        <v>193</v>
      </c>
      <c r="F333" s="276"/>
      <c r="G333" s="326"/>
      <c r="H333" s="371">
        <f t="shared" ref="H333:I336" si="9">H334</f>
        <v>419.20623999999998</v>
      </c>
      <c r="I333" s="346">
        <f t="shared" si="9"/>
        <v>148.03109000000001</v>
      </c>
      <c r="J333" s="373">
        <f t="shared" si="0"/>
        <v>35.299999999999997</v>
      </c>
      <c r="K333" s="372"/>
      <c r="L333" s="162"/>
      <c r="M333" s="345"/>
      <c r="N333" s="352"/>
      <c r="O333" s="305"/>
      <c r="P333" s="345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</row>
    <row r="334" spans="1:43" s="1" customFormat="1" ht="33.75" x14ac:dyDescent="0.2">
      <c r="A334" s="277"/>
      <c r="B334" s="278" t="s">
        <v>317</v>
      </c>
      <c r="C334" s="217" t="s">
        <v>290</v>
      </c>
      <c r="D334" s="193" t="s">
        <v>196</v>
      </c>
      <c r="E334" s="193" t="s">
        <v>193</v>
      </c>
      <c r="F334" s="193" t="s">
        <v>263</v>
      </c>
      <c r="G334" s="279"/>
      <c r="H334" s="356">
        <f t="shared" si="9"/>
        <v>419.20623999999998</v>
      </c>
      <c r="I334" s="356">
        <f t="shared" si="9"/>
        <v>148.03109000000001</v>
      </c>
      <c r="J334" s="118">
        <f t="shared" si="0"/>
        <v>35.299999999999997</v>
      </c>
      <c r="K334" s="351"/>
      <c r="L334" s="6"/>
      <c r="M334" s="344"/>
      <c r="N334" s="351"/>
      <c r="O334" s="304"/>
      <c r="P334" s="344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1:43" ht="45" x14ac:dyDescent="0.2">
      <c r="A335" s="280"/>
      <c r="B335" s="281" t="s">
        <v>318</v>
      </c>
      <c r="C335" s="237" t="s">
        <v>290</v>
      </c>
      <c r="D335" s="193" t="s">
        <v>196</v>
      </c>
      <c r="E335" s="193" t="s">
        <v>193</v>
      </c>
      <c r="F335" s="282" t="s">
        <v>264</v>
      </c>
      <c r="G335" s="327"/>
      <c r="H335" s="356">
        <f t="shared" si="9"/>
        <v>419.20623999999998</v>
      </c>
      <c r="I335" s="356">
        <f t="shared" si="9"/>
        <v>148.03109000000001</v>
      </c>
      <c r="J335" s="118">
        <f t="shared" ref="J335:J361" si="10">I335/H335%</f>
        <v>35.299999999999997</v>
      </c>
      <c r="K335" s="349"/>
      <c r="L335" s="6"/>
      <c r="M335" s="339"/>
      <c r="N335" s="349"/>
      <c r="O335" s="302"/>
      <c r="P335" s="339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</row>
    <row r="336" spans="1:43" ht="101.25" x14ac:dyDescent="0.2">
      <c r="A336" s="280"/>
      <c r="B336" s="281" t="s">
        <v>319</v>
      </c>
      <c r="C336" s="237" t="s">
        <v>290</v>
      </c>
      <c r="D336" s="193" t="s">
        <v>196</v>
      </c>
      <c r="E336" s="193" t="s">
        <v>193</v>
      </c>
      <c r="F336" s="282" t="s">
        <v>265</v>
      </c>
      <c r="G336" s="327"/>
      <c r="H336" s="356">
        <f t="shared" si="9"/>
        <v>419.20623999999998</v>
      </c>
      <c r="I336" s="356">
        <f t="shared" si="9"/>
        <v>148.03109000000001</v>
      </c>
      <c r="J336" s="118">
        <f t="shared" si="10"/>
        <v>35.299999999999997</v>
      </c>
      <c r="K336" s="349"/>
      <c r="L336" s="6"/>
      <c r="M336" s="339"/>
      <c r="N336" s="349"/>
      <c r="O336" s="302"/>
      <c r="P336" s="339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</row>
    <row r="337" spans="1:43" s="1" customFormat="1" ht="24" x14ac:dyDescent="0.2">
      <c r="A337" s="283"/>
      <c r="B337" s="170" t="s">
        <v>129</v>
      </c>
      <c r="C337" s="237" t="s">
        <v>290</v>
      </c>
      <c r="D337" s="193" t="s">
        <v>196</v>
      </c>
      <c r="E337" s="193" t="s">
        <v>193</v>
      </c>
      <c r="F337" s="282" t="s">
        <v>265</v>
      </c>
      <c r="G337" s="327" t="s">
        <v>126</v>
      </c>
      <c r="H337" s="356">
        <f>Пр3!E27</f>
        <v>419.20623999999998</v>
      </c>
      <c r="I337" s="356">
        <f>Пр3!F27</f>
        <v>148.03109000000001</v>
      </c>
      <c r="J337" s="118">
        <f t="shared" si="10"/>
        <v>35.299999999999997</v>
      </c>
      <c r="K337" s="351"/>
      <c r="L337" s="6"/>
      <c r="M337" s="344"/>
      <c r="N337" s="351"/>
      <c r="O337" s="304"/>
      <c r="P337" s="344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1:43" s="163" customFormat="1" x14ac:dyDescent="0.2">
      <c r="A338" s="273"/>
      <c r="B338" s="274" t="s">
        <v>65</v>
      </c>
      <c r="C338" s="260" t="s">
        <v>290</v>
      </c>
      <c r="D338" s="260" t="s">
        <v>196</v>
      </c>
      <c r="E338" s="260" t="s">
        <v>0</v>
      </c>
      <c r="F338" s="260"/>
      <c r="G338" s="328"/>
      <c r="H338" s="371">
        <f>H339</f>
        <v>1357.62645</v>
      </c>
      <c r="I338" s="346">
        <f>I339</f>
        <v>1055.58636</v>
      </c>
      <c r="J338" s="373">
        <f t="shared" si="10"/>
        <v>77.8</v>
      </c>
      <c r="K338" s="352"/>
      <c r="L338" s="162"/>
      <c r="M338" s="345"/>
      <c r="N338" s="352"/>
      <c r="O338" s="305"/>
      <c r="P338" s="345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</row>
    <row r="339" spans="1:43" ht="22.5" x14ac:dyDescent="0.2">
      <c r="A339" s="191"/>
      <c r="B339" s="284" t="s">
        <v>320</v>
      </c>
      <c r="C339" s="285" t="s">
        <v>290</v>
      </c>
      <c r="D339" s="285" t="s">
        <v>196</v>
      </c>
      <c r="E339" s="285" t="s">
        <v>0</v>
      </c>
      <c r="F339" s="285" t="s">
        <v>266</v>
      </c>
      <c r="G339" s="329"/>
      <c r="H339" s="356">
        <f>H340+H342+H344+H346+H348+H350</f>
        <v>1357.62645</v>
      </c>
      <c r="I339" s="347">
        <f>I340+I342+I344+I346+I348+I350</f>
        <v>1055.58636</v>
      </c>
      <c r="J339" s="118">
        <f t="shared" si="10"/>
        <v>77.8</v>
      </c>
      <c r="K339" s="349"/>
      <c r="L339" s="6"/>
      <c r="M339" s="339"/>
      <c r="N339" s="349"/>
      <c r="O339" s="302"/>
      <c r="P339" s="339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</row>
    <row r="340" spans="1:43" ht="33.75" x14ac:dyDescent="0.2">
      <c r="A340" s="179"/>
      <c r="B340" s="284" t="s">
        <v>321</v>
      </c>
      <c r="C340" s="285" t="s">
        <v>290</v>
      </c>
      <c r="D340" s="286" t="s">
        <v>196</v>
      </c>
      <c r="E340" s="286" t="s">
        <v>0</v>
      </c>
      <c r="F340" s="286" t="s">
        <v>267</v>
      </c>
      <c r="G340" s="330"/>
      <c r="H340" s="356">
        <f>H341</f>
        <v>50</v>
      </c>
      <c r="I340" s="347">
        <f>I341</f>
        <v>0</v>
      </c>
      <c r="J340" s="118">
        <f t="shared" si="10"/>
        <v>0</v>
      </c>
      <c r="K340" s="349"/>
      <c r="L340" s="6"/>
      <c r="M340" s="339"/>
      <c r="N340" s="349"/>
      <c r="O340" s="302"/>
      <c r="P340" s="339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</row>
    <row r="341" spans="1:43" ht="90" x14ac:dyDescent="0.2">
      <c r="A341" s="179"/>
      <c r="B341" s="284" t="s">
        <v>322</v>
      </c>
      <c r="C341" s="183" t="s">
        <v>290</v>
      </c>
      <c r="D341" s="193" t="s">
        <v>196</v>
      </c>
      <c r="E341" s="193" t="s">
        <v>0</v>
      </c>
      <c r="F341" s="193" t="s">
        <v>268</v>
      </c>
      <c r="G341" s="308" t="s">
        <v>126</v>
      </c>
      <c r="H341" s="356">
        <v>50</v>
      </c>
      <c r="I341" s="347">
        <v>0</v>
      </c>
      <c r="J341" s="118">
        <f t="shared" si="10"/>
        <v>0</v>
      </c>
      <c r="K341" s="349"/>
      <c r="L341" s="6"/>
      <c r="M341" s="339"/>
      <c r="N341" s="349"/>
      <c r="O341" s="302"/>
      <c r="P341" s="339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</row>
    <row r="342" spans="1:43" ht="56.25" x14ac:dyDescent="0.2">
      <c r="A342" s="179"/>
      <c r="B342" s="186" t="s">
        <v>323</v>
      </c>
      <c r="C342" s="183" t="s">
        <v>290</v>
      </c>
      <c r="D342" s="193" t="s">
        <v>196</v>
      </c>
      <c r="E342" s="193" t="s">
        <v>0</v>
      </c>
      <c r="F342" s="193" t="s">
        <v>269</v>
      </c>
      <c r="G342" s="308"/>
      <c r="H342" s="356">
        <f>H343</f>
        <v>20</v>
      </c>
      <c r="I342" s="347">
        <f>I343</f>
        <v>0</v>
      </c>
      <c r="J342" s="118">
        <f t="shared" si="10"/>
        <v>0</v>
      </c>
      <c r="K342" s="349"/>
      <c r="L342" s="6"/>
      <c r="M342" s="339"/>
      <c r="N342" s="349"/>
      <c r="O342" s="302"/>
      <c r="P342" s="339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</row>
    <row r="343" spans="1:43" ht="112.5" x14ac:dyDescent="0.2">
      <c r="A343" s="179"/>
      <c r="B343" s="186" t="s">
        <v>324</v>
      </c>
      <c r="C343" s="183" t="s">
        <v>290</v>
      </c>
      <c r="D343" s="193" t="s">
        <v>196</v>
      </c>
      <c r="E343" s="193" t="s">
        <v>0</v>
      </c>
      <c r="F343" s="193" t="s">
        <v>270</v>
      </c>
      <c r="G343" s="308" t="s">
        <v>126</v>
      </c>
      <c r="H343" s="356">
        <v>20</v>
      </c>
      <c r="I343" s="347">
        <v>0</v>
      </c>
      <c r="J343" s="118">
        <f t="shared" si="10"/>
        <v>0</v>
      </c>
      <c r="K343" s="349"/>
      <c r="L343" s="6"/>
      <c r="M343" s="339"/>
      <c r="N343" s="349"/>
      <c r="O343" s="302"/>
      <c r="P343" s="339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</row>
    <row r="344" spans="1:43" ht="33.75" x14ac:dyDescent="0.2">
      <c r="A344" s="179"/>
      <c r="B344" s="186" t="s">
        <v>325</v>
      </c>
      <c r="C344" s="183" t="s">
        <v>290</v>
      </c>
      <c r="D344" s="193" t="s">
        <v>196</v>
      </c>
      <c r="E344" s="193" t="s">
        <v>0</v>
      </c>
      <c r="F344" s="193" t="s">
        <v>271</v>
      </c>
      <c r="G344" s="308"/>
      <c r="H344" s="356">
        <f>H345</f>
        <v>20</v>
      </c>
      <c r="I344" s="347">
        <f>I345</f>
        <v>0</v>
      </c>
      <c r="J344" s="118">
        <f t="shared" si="10"/>
        <v>0</v>
      </c>
      <c r="K344" s="349"/>
      <c r="L344" s="6"/>
      <c r="M344" s="339"/>
      <c r="N344" s="349"/>
      <c r="O344" s="302"/>
      <c r="P344" s="339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</row>
    <row r="345" spans="1:43" ht="90" x14ac:dyDescent="0.2">
      <c r="A345" s="179"/>
      <c r="B345" s="186" t="s">
        <v>326</v>
      </c>
      <c r="C345" s="183" t="s">
        <v>290</v>
      </c>
      <c r="D345" s="193" t="s">
        <v>196</v>
      </c>
      <c r="E345" s="193" t="s">
        <v>0</v>
      </c>
      <c r="F345" s="193" t="s">
        <v>272</v>
      </c>
      <c r="G345" s="308" t="s">
        <v>126</v>
      </c>
      <c r="H345" s="356">
        <v>20</v>
      </c>
      <c r="I345" s="347">
        <v>0</v>
      </c>
      <c r="J345" s="118">
        <f t="shared" si="10"/>
        <v>0</v>
      </c>
      <c r="K345" s="349"/>
      <c r="L345" s="6"/>
      <c r="M345" s="339"/>
      <c r="N345" s="349"/>
      <c r="O345" s="302"/>
      <c r="P345" s="339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</row>
    <row r="346" spans="1:43" ht="33.75" x14ac:dyDescent="0.2">
      <c r="A346" s="179"/>
      <c r="B346" s="186" t="s">
        <v>327</v>
      </c>
      <c r="C346" s="183" t="s">
        <v>290</v>
      </c>
      <c r="D346" s="193" t="s">
        <v>196</v>
      </c>
      <c r="E346" s="193" t="s">
        <v>0</v>
      </c>
      <c r="F346" s="193" t="s">
        <v>273</v>
      </c>
      <c r="G346" s="308"/>
      <c r="H346" s="356">
        <f>H347</f>
        <v>10</v>
      </c>
      <c r="I346" s="347">
        <f>I347</f>
        <v>0</v>
      </c>
      <c r="J346" s="118">
        <f t="shared" si="10"/>
        <v>0</v>
      </c>
      <c r="K346" s="349"/>
      <c r="L346" s="6"/>
      <c r="M346" s="339"/>
      <c r="N346" s="349"/>
      <c r="O346" s="302"/>
      <c r="P346" s="339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</row>
    <row r="347" spans="1:43" ht="90" x14ac:dyDescent="0.2">
      <c r="A347" s="179"/>
      <c r="B347" s="186" t="s">
        <v>328</v>
      </c>
      <c r="C347" s="183" t="s">
        <v>290</v>
      </c>
      <c r="D347" s="193" t="s">
        <v>196</v>
      </c>
      <c r="E347" s="193" t="s">
        <v>0</v>
      </c>
      <c r="F347" s="193" t="s">
        <v>274</v>
      </c>
      <c r="G347" s="308" t="s">
        <v>126</v>
      </c>
      <c r="H347" s="356">
        <v>10</v>
      </c>
      <c r="I347" s="347">
        <v>0</v>
      </c>
      <c r="J347" s="118">
        <f t="shared" si="10"/>
        <v>0</v>
      </c>
      <c r="K347" s="349"/>
      <c r="L347" s="6"/>
      <c r="M347" s="339"/>
      <c r="N347" s="349"/>
      <c r="O347" s="302"/>
      <c r="P347" s="339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</row>
    <row r="348" spans="1:43" ht="33.75" x14ac:dyDescent="0.2">
      <c r="A348" s="179"/>
      <c r="B348" s="186" t="s">
        <v>329</v>
      </c>
      <c r="C348" s="183" t="s">
        <v>290</v>
      </c>
      <c r="D348" s="193" t="s">
        <v>196</v>
      </c>
      <c r="E348" s="193" t="s">
        <v>0</v>
      </c>
      <c r="F348" s="193" t="s">
        <v>275</v>
      </c>
      <c r="G348" s="308"/>
      <c r="H348" s="356">
        <f>H349</f>
        <v>5</v>
      </c>
      <c r="I348" s="347">
        <f>I349</f>
        <v>0</v>
      </c>
      <c r="J348" s="118">
        <f t="shared" si="10"/>
        <v>0</v>
      </c>
      <c r="K348" s="349"/>
      <c r="L348" s="6"/>
      <c r="M348" s="339"/>
      <c r="N348" s="349"/>
      <c r="O348" s="302"/>
      <c r="P348" s="339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</row>
    <row r="349" spans="1:43" ht="90" x14ac:dyDescent="0.2">
      <c r="A349" s="179"/>
      <c r="B349" s="262" t="s">
        <v>330</v>
      </c>
      <c r="C349" s="183" t="s">
        <v>290</v>
      </c>
      <c r="D349" s="193" t="s">
        <v>196</v>
      </c>
      <c r="E349" s="193" t="s">
        <v>0</v>
      </c>
      <c r="F349" s="193" t="s">
        <v>276</v>
      </c>
      <c r="G349" s="308" t="s">
        <v>126</v>
      </c>
      <c r="H349" s="356">
        <v>5</v>
      </c>
      <c r="I349" s="347">
        <v>0</v>
      </c>
      <c r="J349" s="118">
        <f t="shared" si="10"/>
        <v>0</v>
      </c>
      <c r="K349" s="349"/>
      <c r="L349" s="6"/>
      <c r="M349" s="339"/>
      <c r="N349" s="349"/>
      <c r="O349" s="302"/>
      <c r="P349" s="339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</row>
    <row r="350" spans="1:43" ht="38.25" customHeight="1" x14ac:dyDescent="0.2">
      <c r="A350" s="179"/>
      <c r="B350" s="262" t="s">
        <v>331</v>
      </c>
      <c r="C350" s="183" t="s">
        <v>290</v>
      </c>
      <c r="D350" s="193" t="s">
        <v>196</v>
      </c>
      <c r="E350" s="193" t="s">
        <v>0</v>
      </c>
      <c r="F350" s="193" t="s">
        <v>277</v>
      </c>
      <c r="G350" s="308"/>
      <c r="H350" s="356">
        <f>H351</f>
        <v>1252.62645</v>
      </c>
      <c r="I350" s="347">
        <f>I351</f>
        <v>1055.58636</v>
      </c>
      <c r="J350" s="118">
        <f t="shared" si="10"/>
        <v>84.3</v>
      </c>
      <c r="K350" s="349"/>
      <c r="L350" s="6"/>
      <c r="M350" s="339"/>
      <c r="N350" s="349"/>
      <c r="O350" s="302"/>
      <c r="P350" s="339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</row>
    <row r="351" spans="1:43" ht="87.75" customHeight="1" x14ac:dyDescent="0.2">
      <c r="A351" s="179"/>
      <c r="B351" s="262" t="s">
        <v>332</v>
      </c>
      <c r="C351" s="183" t="s">
        <v>290</v>
      </c>
      <c r="D351" s="198" t="s">
        <v>196</v>
      </c>
      <c r="E351" s="198" t="s">
        <v>0</v>
      </c>
      <c r="F351" s="198" t="s">
        <v>278</v>
      </c>
      <c r="G351" s="312" t="s">
        <v>126</v>
      </c>
      <c r="H351" s="356">
        <v>1252.62645</v>
      </c>
      <c r="I351" s="347">
        <v>1055.58636</v>
      </c>
      <c r="J351" s="118">
        <f t="shared" si="10"/>
        <v>84.3</v>
      </c>
      <c r="K351" s="349"/>
      <c r="L351" s="6"/>
      <c r="M351" s="339"/>
      <c r="N351" s="349"/>
      <c r="O351" s="302"/>
      <c r="P351" s="339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</row>
    <row r="352" spans="1:43" s="213" customFormat="1" x14ac:dyDescent="0.2">
      <c r="A352" s="210"/>
      <c r="B352" s="287" t="s">
        <v>279</v>
      </c>
      <c r="C352" s="215" t="s">
        <v>290</v>
      </c>
      <c r="D352" s="288" t="s">
        <v>195</v>
      </c>
      <c r="E352" s="288"/>
      <c r="F352" s="289"/>
      <c r="G352" s="331"/>
      <c r="H352" s="359">
        <f>H353</f>
        <v>3405.5081799999998</v>
      </c>
      <c r="I352" s="365">
        <f>I353</f>
        <v>3405.5081799999998</v>
      </c>
      <c r="J352" s="369">
        <f t="shared" si="10"/>
        <v>100</v>
      </c>
      <c r="K352" s="350"/>
      <c r="L352" s="212"/>
      <c r="M352" s="343"/>
      <c r="N352" s="350"/>
      <c r="O352" s="303"/>
      <c r="P352" s="343"/>
      <c r="Q352" s="212"/>
      <c r="R352" s="212"/>
      <c r="S352" s="212"/>
      <c r="T352" s="212"/>
      <c r="U352" s="212"/>
      <c r="V352" s="212"/>
      <c r="W352" s="212"/>
      <c r="X352" s="212"/>
      <c r="Y352" s="212"/>
      <c r="Z352" s="212"/>
      <c r="AA352" s="212"/>
      <c r="AB352" s="212"/>
      <c r="AC352" s="212"/>
      <c r="AD352" s="212"/>
      <c r="AE352" s="212"/>
      <c r="AF352" s="212"/>
      <c r="AG352" s="212"/>
      <c r="AH352" s="212"/>
      <c r="AI352" s="212"/>
      <c r="AJ352" s="212"/>
      <c r="AK352" s="212"/>
      <c r="AL352" s="212"/>
      <c r="AM352" s="212"/>
      <c r="AN352" s="212"/>
      <c r="AO352" s="212"/>
      <c r="AP352" s="212"/>
      <c r="AQ352" s="212"/>
    </row>
    <row r="353" spans="1:43" s="213" customFormat="1" x14ac:dyDescent="0.2">
      <c r="A353" s="210"/>
      <c r="B353" s="243" t="s">
        <v>67</v>
      </c>
      <c r="C353" s="215" t="s">
        <v>290</v>
      </c>
      <c r="D353" s="290" t="s">
        <v>195</v>
      </c>
      <c r="E353" s="290" t="s">
        <v>193</v>
      </c>
      <c r="F353" s="291"/>
      <c r="G353" s="332"/>
      <c r="H353" s="359">
        <f>H354+H358</f>
        <v>3405.5081799999998</v>
      </c>
      <c r="I353" s="365">
        <f>I354+I358</f>
        <v>3405.5081799999998</v>
      </c>
      <c r="J353" s="369">
        <f t="shared" si="10"/>
        <v>100</v>
      </c>
      <c r="K353" s="350"/>
      <c r="L353" s="212"/>
      <c r="M353" s="343"/>
      <c r="N353" s="350"/>
      <c r="O353" s="303"/>
      <c r="P353" s="343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  <c r="AA353" s="212"/>
      <c r="AB353" s="212"/>
      <c r="AC353" s="212"/>
      <c r="AD353" s="212"/>
      <c r="AE353" s="212"/>
      <c r="AF353" s="212"/>
      <c r="AG353" s="212"/>
      <c r="AH353" s="212"/>
      <c r="AI353" s="212"/>
      <c r="AJ353" s="212"/>
      <c r="AK353" s="212"/>
      <c r="AL353" s="212"/>
      <c r="AM353" s="212"/>
      <c r="AN353" s="212"/>
      <c r="AO353" s="212"/>
      <c r="AP353" s="212"/>
      <c r="AQ353" s="212"/>
    </row>
    <row r="354" spans="1:43" ht="45" x14ac:dyDescent="0.2">
      <c r="A354" s="179"/>
      <c r="B354" s="269" t="s">
        <v>333</v>
      </c>
      <c r="C354" s="285" t="s">
        <v>290</v>
      </c>
      <c r="D354" s="292" t="s">
        <v>195</v>
      </c>
      <c r="E354" s="292" t="s">
        <v>193</v>
      </c>
      <c r="F354" s="292" t="s">
        <v>280</v>
      </c>
      <c r="G354" s="333"/>
      <c r="H354" s="356">
        <f t="shared" ref="H354:I356" si="11">H355</f>
        <v>2961.4697799999999</v>
      </c>
      <c r="I354" s="356">
        <f t="shared" si="11"/>
        <v>2961.4697799999999</v>
      </c>
      <c r="J354" s="118">
        <f t="shared" si="10"/>
        <v>100</v>
      </c>
      <c r="K354" s="349"/>
      <c r="L354" s="6"/>
      <c r="M354" s="339"/>
      <c r="N354" s="349"/>
      <c r="O354" s="302"/>
      <c r="P354" s="339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</row>
    <row r="355" spans="1:43" ht="56.25" x14ac:dyDescent="0.2">
      <c r="A355" s="293"/>
      <c r="B355" s="267" t="s">
        <v>334</v>
      </c>
      <c r="C355" s="294" t="s">
        <v>290</v>
      </c>
      <c r="D355" s="292" t="s">
        <v>195</v>
      </c>
      <c r="E355" s="292" t="s">
        <v>193</v>
      </c>
      <c r="F355" s="292" t="s">
        <v>281</v>
      </c>
      <c r="G355" s="333"/>
      <c r="H355" s="356">
        <f t="shared" si="11"/>
        <v>2961.4697799999999</v>
      </c>
      <c r="I355" s="356">
        <f t="shared" si="11"/>
        <v>2961.4697799999999</v>
      </c>
      <c r="J355" s="118">
        <f t="shared" si="10"/>
        <v>100</v>
      </c>
      <c r="K355" s="349"/>
      <c r="L355" s="6"/>
      <c r="M355" s="339"/>
      <c r="N355" s="349"/>
      <c r="O355" s="302"/>
      <c r="P355" s="339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</row>
    <row r="356" spans="1:43" ht="101.25" x14ac:dyDescent="0.2">
      <c r="A356" s="293"/>
      <c r="B356" s="267" t="s">
        <v>335</v>
      </c>
      <c r="C356" s="294" t="s">
        <v>290</v>
      </c>
      <c r="D356" s="292" t="s">
        <v>195</v>
      </c>
      <c r="E356" s="292" t="s">
        <v>193</v>
      </c>
      <c r="F356" s="292" t="s">
        <v>282</v>
      </c>
      <c r="G356" s="333"/>
      <c r="H356" s="356">
        <f t="shared" si="11"/>
        <v>2961.4697799999999</v>
      </c>
      <c r="I356" s="356">
        <f t="shared" si="11"/>
        <v>2961.4697799999999</v>
      </c>
      <c r="J356" s="118">
        <f t="shared" si="10"/>
        <v>100</v>
      </c>
      <c r="K356" s="349"/>
      <c r="L356" s="6"/>
      <c r="M356" s="339"/>
      <c r="N356" s="349"/>
      <c r="O356" s="302"/>
      <c r="P356" s="339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</row>
    <row r="357" spans="1:43" ht="36" x14ac:dyDescent="0.2">
      <c r="A357" s="179"/>
      <c r="B357" s="242" t="s">
        <v>131</v>
      </c>
      <c r="C357" s="285" t="s">
        <v>290</v>
      </c>
      <c r="D357" s="292" t="s">
        <v>195</v>
      </c>
      <c r="E357" s="292" t="s">
        <v>193</v>
      </c>
      <c r="F357" s="292" t="s">
        <v>282</v>
      </c>
      <c r="G357" s="296" t="s">
        <v>22</v>
      </c>
      <c r="H357" s="356">
        <v>2961.4697799999999</v>
      </c>
      <c r="I357" s="356">
        <v>2961.4697799999999</v>
      </c>
      <c r="J357" s="118">
        <f t="shared" si="10"/>
        <v>100</v>
      </c>
      <c r="K357" s="349"/>
      <c r="L357" s="6"/>
      <c r="M357" s="339"/>
      <c r="N357" s="349"/>
      <c r="O357" s="302"/>
      <c r="P357" s="339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</row>
    <row r="358" spans="1:43" s="163" customFormat="1" x14ac:dyDescent="0.2">
      <c r="A358" s="230"/>
      <c r="B358" s="264" t="s">
        <v>26</v>
      </c>
      <c r="C358" s="265" t="s">
        <v>290</v>
      </c>
      <c r="D358" s="295" t="s">
        <v>195</v>
      </c>
      <c r="E358" s="295" t="s">
        <v>193</v>
      </c>
      <c r="F358" s="295"/>
      <c r="G358" s="334"/>
      <c r="H358" s="358">
        <f t="shared" ref="H358:I360" si="12">H359</f>
        <v>444.03840000000002</v>
      </c>
      <c r="I358" s="346">
        <f t="shared" si="12"/>
        <v>444.03840000000002</v>
      </c>
      <c r="J358" s="373">
        <f t="shared" si="10"/>
        <v>100</v>
      </c>
      <c r="K358" s="352"/>
      <c r="L358" s="162"/>
      <c r="M358" s="345"/>
      <c r="N358" s="352"/>
      <c r="O358" s="305"/>
      <c r="P358" s="345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</row>
    <row r="359" spans="1:43" x14ac:dyDescent="0.2">
      <c r="A359" s="293"/>
      <c r="B359" s="236" t="s">
        <v>231</v>
      </c>
      <c r="C359" s="268" t="s">
        <v>290</v>
      </c>
      <c r="D359" s="292" t="s">
        <v>195</v>
      </c>
      <c r="E359" s="292" t="s">
        <v>193</v>
      </c>
      <c r="F359" s="292" t="s">
        <v>219</v>
      </c>
      <c r="G359" s="335"/>
      <c r="H359" s="356">
        <f t="shared" si="12"/>
        <v>444.03840000000002</v>
      </c>
      <c r="I359" s="356">
        <f t="shared" si="12"/>
        <v>444.03840000000002</v>
      </c>
      <c r="J359" s="118">
        <f t="shared" si="10"/>
        <v>100</v>
      </c>
      <c r="K359" s="349"/>
      <c r="L359" s="6"/>
      <c r="M359" s="339"/>
      <c r="N359" s="349"/>
      <c r="O359" s="302"/>
      <c r="P359" s="339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</row>
    <row r="360" spans="1:43" ht="45" x14ac:dyDescent="0.2">
      <c r="A360" s="179"/>
      <c r="B360" s="216" t="s">
        <v>223</v>
      </c>
      <c r="C360" s="183" t="s">
        <v>290</v>
      </c>
      <c r="D360" s="292" t="s">
        <v>195</v>
      </c>
      <c r="E360" s="292" t="s">
        <v>193</v>
      </c>
      <c r="F360" s="292" t="s">
        <v>283</v>
      </c>
      <c r="G360" s="335"/>
      <c r="H360" s="356">
        <f t="shared" si="12"/>
        <v>444.03840000000002</v>
      </c>
      <c r="I360" s="356">
        <f t="shared" si="12"/>
        <v>444.03840000000002</v>
      </c>
      <c r="J360" s="118">
        <f t="shared" si="10"/>
        <v>100</v>
      </c>
      <c r="K360" s="349"/>
      <c r="L360" s="6"/>
      <c r="M360" s="339"/>
      <c r="N360" s="349"/>
      <c r="O360" s="302"/>
      <c r="P360" s="339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</row>
    <row r="361" spans="1:43" ht="17.25" customHeight="1" thickBot="1" x14ac:dyDescent="0.25">
      <c r="A361" s="293"/>
      <c r="B361" s="236" t="s">
        <v>284</v>
      </c>
      <c r="C361" s="268" t="s">
        <v>290</v>
      </c>
      <c r="D361" s="197" t="s">
        <v>195</v>
      </c>
      <c r="E361" s="197" t="s">
        <v>193</v>
      </c>
      <c r="F361" s="292" t="s">
        <v>283</v>
      </c>
      <c r="G361" s="296" t="s">
        <v>22</v>
      </c>
      <c r="H361" s="356">
        <v>444.03840000000002</v>
      </c>
      <c r="I361" s="356">
        <v>444.03840000000002</v>
      </c>
      <c r="J361" s="118">
        <f t="shared" si="10"/>
        <v>100</v>
      </c>
      <c r="K361" s="353"/>
      <c r="L361" s="354"/>
      <c r="M361" s="348"/>
      <c r="N361" s="353"/>
      <c r="O361" s="355"/>
      <c r="P361" s="348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</row>
    <row r="362" spans="1:43" ht="22.5" customHeight="1" x14ac:dyDescent="0.2">
      <c r="A362" s="179"/>
      <c r="B362" s="297"/>
      <c r="C362" s="298"/>
      <c r="D362" s="299"/>
      <c r="E362" s="299"/>
      <c r="F362" s="299"/>
      <c r="G362" s="299"/>
      <c r="H362" s="219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</row>
    <row r="363" spans="1:43" ht="22.5" customHeight="1" x14ac:dyDescent="0.2">
      <c r="A363" s="300"/>
      <c r="B363" s="297"/>
      <c r="C363" s="298"/>
      <c r="D363" s="299"/>
      <c r="E363" s="299"/>
      <c r="F363" s="299"/>
      <c r="G363" s="299"/>
      <c r="H363" s="219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</row>
    <row r="364" spans="1:43" x14ac:dyDescent="0.2">
      <c r="A364" s="300"/>
      <c r="C364" s="1"/>
      <c r="D364" s="1"/>
      <c r="E364" s="1"/>
      <c r="F364" s="1"/>
      <c r="G364" s="1"/>
      <c r="H364" s="1"/>
    </row>
    <row r="365" spans="1:43" x14ac:dyDescent="0.2">
      <c r="C365" s="1"/>
      <c r="D365" s="1"/>
      <c r="E365" s="1"/>
      <c r="F365" s="1"/>
      <c r="G365" s="1"/>
      <c r="H365" s="1"/>
    </row>
    <row r="366" spans="1:43" x14ac:dyDescent="0.2">
      <c r="C366" s="1"/>
      <c r="D366" s="1"/>
      <c r="E366" s="1"/>
      <c r="F366" s="1"/>
      <c r="G366" s="1"/>
      <c r="H366" s="1"/>
    </row>
    <row r="367" spans="1:43" x14ac:dyDescent="0.2">
      <c r="C367" s="1"/>
      <c r="D367" s="1"/>
      <c r="E367" s="1"/>
      <c r="F367" s="1"/>
      <c r="G367" s="1"/>
      <c r="H367" s="1"/>
    </row>
    <row r="368" spans="1:43" x14ac:dyDescent="0.2">
      <c r="C368" s="1"/>
      <c r="D368" s="1"/>
      <c r="E368" s="1"/>
      <c r="F368" s="1"/>
      <c r="G368" s="1"/>
      <c r="H368" s="1"/>
    </row>
    <row r="369" spans="3:8" x14ac:dyDescent="0.2">
      <c r="C369" s="1"/>
      <c r="D369" s="1"/>
      <c r="E369" s="1"/>
      <c r="F369" s="1"/>
      <c r="G369" s="1"/>
      <c r="H369" s="1"/>
    </row>
    <row r="370" spans="3:8" x14ac:dyDescent="0.2">
      <c r="C370" s="1"/>
      <c r="D370" s="1"/>
      <c r="E370" s="1"/>
      <c r="F370" s="1"/>
      <c r="G370" s="1"/>
      <c r="H370" s="1"/>
    </row>
  </sheetData>
  <autoFilter ref="A10:H361"/>
  <mergeCells count="14">
    <mergeCell ref="A6:P6"/>
    <mergeCell ref="I2:P2"/>
    <mergeCell ref="I3:P3"/>
    <mergeCell ref="I4:P4"/>
    <mergeCell ref="H9:J9"/>
    <mergeCell ref="K9:M9"/>
    <mergeCell ref="N9:P9"/>
    <mergeCell ref="A7:P7"/>
    <mergeCell ref="C1:H1"/>
    <mergeCell ref="C2:H2"/>
    <mergeCell ref="C3:H3"/>
    <mergeCell ref="C4:H4"/>
    <mergeCell ref="C5:H5"/>
    <mergeCell ref="M1:P1"/>
  </mergeCells>
  <pageMargins left="0.39374999999999999" right="0.19652777777777777" top="0.59027777777777779" bottom="0.59027777777777779" header="0.51180555555555562" footer="0.51180555555555562"/>
  <pageSetup paperSize="9" scale="60" firstPageNumber="0" fitToHeight="1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F419"/>
  <sheetViews>
    <sheetView zoomScale="75" zoomScaleNormal="75" workbookViewId="0">
      <selection activeCell="B15" sqref="B15"/>
    </sheetView>
  </sheetViews>
  <sheetFormatPr defaultRowHeight="12.75" x14ac:dyDescent="0.2"/>
  <cols>
    <col min="1" max="1" width="28.85546875" style="11" customWidth="1"/>
    <col min="2" max="2" width="58.85546875" style="12" customWidth="1"/>
    <col min="3" max="3" width="17" style="11" customWidth="1"/>
    <col min="4" max="4" width="15.42578125" style="11" customWidth="1"/>
    <col min="5" max="5" width="9.85546875" style="11" customWidth="1"/>
    <col min="6" max="6" width="17.5703125" style="11" customWidth="1"/>
    <col min="7" max="7" width="28.140625" style="11" customWidth="1"/>
    <col min="8" max="16384" width="9.140625" style="11"/>
  </cols>
  <sheetData>
    <row r="1" spans="1:6" ht="19.5" customHeight="1" x14ac:dyDescent="0.25">
      <c r="A1" s="100"/>
      <c r="B1" s="378"/>
      <c r="C1" s="378"/>
      <c r="D1" s="378"/>
      <c r="E1" s="101" t="s">
        <v>81</v>
      </c>
    </row>
    <row r="2" spans="1:6" ht="12.75" customHeight="1" x14ac:dyDescent="0.25">
      <c r="A2" s="100"/>
      <c r="B2" s="506" t="s">
        <v>293</v>
      </c>
      <c r="C2" s="487"/>
      <c r="D2" s="487"/>
      <c r="E2" s="487"/>
    </row>
    <row r="3" spans="1:6" ht="17.25" customHeight="1" x14ac:dyDescent="0.25">
      <c r="A3" s="92"/>
      <c r="B3" s="506" t="s">
        <v>295</v>
      </c>
      <c r="C3" s="507"/>
      <c r="D3" s="507"/>
      <c r="E3" s="507"/>
    </row>
    <row r="4" spans="1:6" ht="16.5" customHeight="1" x14ac:dyDescent="0.25">
      <c r="A4" s="92"/>
      <c r="B4" s="93"/>
      <c r="C4" s="506" t="s">
        <v>304</v>
      </c>
      <c r="D4" s="507"/>
      <c r="E4" s="507"/>
    </row>
    <row r="5" spans="1:6" ht="16.5" customHeight="1" x14ac:dyDescent="0.25">
      <c r="A5" s="92"/>
      <c r="B5" s="93"/>
      <c r="C5" s="93"/>
      <c r="D5" s="93"/>
    </row>
    <row r="6" spans="1:6" s="13" customFormat="1" ht="15.75" x14ac:dyDescent="0.25">
      <c r="A6" s="100"/>
      <c r="B6" s="100"/>
      <c r="C6" s="100"/>
      <c r="D6" s="100"/>
    </row>
    <row r="7" spans="1:6" ht="19.5" customHeight="1" x14ac:dyDescent="0.2">
      <c r="A7" s="516" t="s">
        <v>107</v>
      </c>
      <c r="B7" s="487"/>
      <c r="C7" s="487"/>
      <c r="D7" s="487"/>
      <c r="E7" s="487"/>
      <c r="F7" s="77"/>
    </row>
    <row r="8" spans="1:6" ht="13.5" customHeight="1" x14ac:dyDescent="0.2">
      <c r="A8" s="93"/>
      <c r="B8" s="93"/>
      <c r="C8" s="93"/>
      <c r="D8" s="93"/>
    </row>
    <row r="9" spans="1:6" s="13" customFormat="1" ht="42" customHeight="1" x14ac:dyDescent="0.2">
      <c r="A9" s="486" t="s">
        <v>303</v>
      </c>
      <c r="B9" s="487"/>
      <c r="C9" s="487"/>
      <c r="D9" s="487"/>
      <c r="E9" s="487"/>
    </row>
    <row r="10" spans="1:6" ht="21.75" customHeight="1" x14ac:dyDescent="0.25">
      <c r="C10" s="14"/>
    </row>
    <row r="11" spans="1:6" s="32" customFormat="1" ht="22.5" x14ac:dyDescent="0.2">
      <c r="A11" s="31" t="s">
        <v>171</v>
      </c>
      <c r="B11" s="31" t="s">
        <v>141</v>
      </c>
      <c r="C11" s="10" t="s">
        <v>44</v>
      </c>
      <c r="D11" s="44" t="s">
        <v>45</v>
      </c>
      <c r="E11" s="379" t="s">
        <v>46</v>
      </c>
    </row>
    <row r="12" spans="1:6" s="30" customFormat="1" ht="11.25" x14ac:dyDescent="0.2">
      <c r="A12" s="29">
        <v>1</v>
      </c>
      <c r="B12" s="29">
        <v>2</v>
      </c>
      <c r="C12" s="29">
        <v>3</v>
      </c>
      <c r="D12" s="24">
        <v>4</v>
      </c>
      <c r="E12" s="24">
        <v>5</v>
      </c>
    </row>
    <row r="13" spans="1:6" s="15" customFormat="1" ht="31.5" x14ac:dyDescent="0.2">
      <c r="A13" s="33"/>
      <c r="B13" s="34" t="s">
        <v>302</v>
      </c>
      <c r="C13" s="35">
        <f>SUM(C14,C19)</f>
        <v>-341.08665999999999</v>
      </c>
      <c r="D13" s="35">
        <f>SUM(D14,D19)</f>
        <v>175.62474</v>
      </c>
      <c r="E13" s="78">
        <f>D13/C13%</f>
        <v>-51.5</v>
      </c>
      <c r="F13" s="16"/>
    </row>
    <row r="14" spans="1:6" s="15" customFormat="1" ht="31.5" x14ac:dyDescent="0.2">
      <c r="A14" s="36" t="s">
        <v>92</v>
      </c>
      <c r="B14" s="37" t="s">
        <v>93</v>
      </c>
      <c r="C14" s="38">
        <f t="shared" ref="C14:D21" si="0">C15</f>
        <v>-13997.405049999999</v>
      </c>
      <c r="D14" s="38">
        <f t="shared" si="0"/>
        <v>-12687.69702</v>
      </c>
      <c r="E14" s="78">
        <f t="shared" ref="E14:E22" si="1">D14/C14%</f>
        <v>90.6</v>
      </c>
      <c r="F14" s="16"/>
    </row>
    <row r="15" spans="1:6" s="15" customFormat="1" ht="15.75" x14ac:dyDescent="0.2">
      <c r="A15" s="39" t="s">
        <v>94</v>
      </c>
      <c r="B15" s="40" t="s">
        <v>95</v>
      </c>
      <c r="C15" s="41">
        <f t="shared" si="0"/>
        <v>-13997.405049999999</v>
      </c>
      <c r="D15" s="41">
        <f t="shared" si="0"/>
        <v>-12687.69702</v>
      </c>
      <c r="E15" s="79">
        <f t="shared" si="1"/>
        <v>90.6</v>
      </c>
      <c r="F15" s="16"/>
    </row>
    <row r="16" spans="1:6" s="15" customFormat="1" ht="15.75" x14ac:dyDescent="0.2">
      <c r="A16" s="39" t="s">
        <v>96</v>
      </c>
      <c r="B16" s="42" t="s">
        <v>97</v>
      </c>
      <c r="C16" s="41">
        <f t="shared" si="0"/>
        <v>-13997.405049999999</v>
      </c>
      <c r="D16" s="41">
        <f t="shared" si="0"/>
        <v>-12687.69702</v>
      </c>
      <c r="E16" s="79">
        <f t="shared" si="1"/>
        <v>90.6</v>
      </c>
      <c r="F16" s="16"/>
    </row>
    <row r="17" spans="1:6" s="15" customFormat="1" ht="31.5" x14ac:dyDescent="0.2">
      <c r="A17" s="39" t="s">
        <v>98</v>
      </c>
      <c r="B17" s="42" t="s">
        <v>99</v>
      </c>
      <c r="C17" s="41">
        <f t="shared" si="0"/>
        <v>-13997.405049999999</v>
      </c>
      <c r="D17" s="41">
        <f t="shared" si="0"/>
        <v>-12687.69702</v>
      </c>
      <c r="E17" s="79">
        <f t="shared" si="1"/>
        <v>90.6</v>
      </c>
      <c r="F17" s="16"/>
    </row>
    <row r="18" spans="1:6" s="15" customFormat="1" ht="31.5" x14ac:dyDescent="0.2">
      <c r="A18" s="39" t="s">
        <v>138</v>
      </c>
      <c r="B18" s="42" t="s">
        <v>119</v>
      </c>
      <c r="C18" s="41">
        <f>-Пр3!E31</f>
        <v>-13997.405049999999</v>
      </c>
      <c r="D18" s="41">
        <f>-Пр3!F31</f>
        <v>-12687.69702</v>
      </c>
      <c r="E18" s="79">
        <f t="shared" si="1"/>
        <v>90.6</v>
      </c>
      <c r="F18" s="16"/>
    </row>
    <row r="19" spans="1:6" s="15" customFormat="1" ht="15.75" x14ac:dyDescent="0.2">
      <c r="A19" s="36" t="s">
        <v>100</v>
      </c>
      <c r="B19" s="43" t="s">
        <v>101</v>
      </c>
      <c r="C19" s="38">
        <f t="shared" si="0"/>
        <v>13656.31839</v>
      </c>
      <c r="D19" s="38">
        <f>D20</f>
        <v>12863.321760000001</v>
      </c>
      <c r="E19" s="78">
        <f t="shared" si="1"/>
        <v>94.2</v>
      </c>
      <c r="F19" s="16"/>
    </row>
    <row r="20" spans="1:6" s="15" customFormat="1" ht="15.75" x14ac:dyDescent="0.2">
      <c r="A20" s="39" t="s">
        <v>102</v>
      </c>
      <c r="B20" s="42" t="s">
        <v>103</v>
      </c>
      <c r="C20" s="38">
        <f t="shared" si="0"/>
        <v>13656.31839</v>
      </c>
      <c r="D20" s="41">
        <f>D21</f>
        <v>12863.321760000001</v>
      </c>
      <c r="E20" s="79">
        <f t="shared" si="1"/>
        <v>94.2</v>
      </c>
      <c r="F20" s="16"/>
    </row>
    <row r="21" spans="1:6" s="15" customFormat="1" ht="31.5" x14ac:dyDescent="0.2">
      <c r="A21" s="39" t="s">
        <v>104</v>
      </c>
      <c r="B21" s="42" t="s">
        <v>105</v>
      </c>
      <c r="C21" s="38">
        <f t="shared" si="0"/>
        <v>13656.31839</v>
      </c>
      <c r="D21" s="41">
        <f>D22</f>
        <v>12863.321760000001</v>
      </c>
      <c r="E21" s="79">
        <f t="shared" si="1"/>
        <v>94.2</v>
      </c>
      <c r="F21" s="16"/>
    </row>
    <row r="22" spans="1:6" s="15" customFormat="1" ht="31.5" x14ac:dyDescent="0.2">
      <c r="A22" s="39" t="s">
        <v>139</v>
      </c>
      <c r="B22" s="42" t="s">
        <v>120</v>
      </c>
      <c r="C22" s="41">
        <f>Пр1!H58</f>
        <v>13656.31839</v>
      </c>
      <c r="D22" s="41">
        <f>Пр1!I58</f>
        <v>12863.321760000001</v>
      </c>
      <c r="E22" s="79">
        <f t="shared" si="1"/>
        <v>94.2</v>
      </c>
      <c r="F22" s="16"/>
    </row>
    <row r="23" spans="1:6" s="15" customFormat="1" ht="15" x14ac:dyDescent="0.2">
      <c r="B23" s="17"/>
      <c r="C23" s="18"/>
    </row>
    <row r="24" spans="1:6" s="15" customFormat="1" ht="15" x14ac:dyDescent="0.2">
      <c r="B24" s="17"/>
      <c r="C24" s="16"/>
    </row>
    <row r="25" spans="1:6" s="15" customFormat="1" ht="15" x14ac:dyDescent="0.2">
      <c r="B25" s="17"/>
      <c r="C25" s="16"/>
    </row>
    <row r="26" spans="1:6" s="15" customFormat="1" ht="15" x14ac:dyDescent="0.2">
      <c r="B26" s="17"/>
      <c r="C26" s="16"/>
    </row>
    <row r="27" spans="1:6" s="15" customFormat="1" ht="15" x14ac:dyDescent="0.2">
      <c r="B27" s="17"/>
      <c r="C27" s="16"/>
    </row>
    <row r="28" spans="1:6" s="15" customFormat="1" ht="15" x14ac:dyDescent="0.2">
      <c r="B28" s="17"/>
      <c r="C28" s="16"/>
    </row>
    <row r="29" spans="1:6" s="15" customFormat="1" ht="15" x14ac:dyDescent="0.2">
      <c r="B29" s="17"/>
      <c r="C29" s="16"/>
    </row>
    <row r="30" spans="1:6" s="15" customFormat="1" ht="15" x14ac:dyDescent="0.2">
      <c r="B30" s="17"/>
      <c r="C30" s="16"/>
    </row>
    <row r="31" spans="1:6" s="15" customFormat="1" ht="15" x14ac:dyDescent="0.2">
      <c r="B31" s="17"/>
      <c r="C31" s="16"/>
    </row>
    <row r="32" spans="1:6" s="15" customFormat="1" ht="15" x14ac:dyDescent="0.2">
      <c r="B32" s="17"/>
      <c r="C32" s="16"/>
    </row>
    <row r="33" spans="2:3" s="15" customFormat="1" ht="15" x14ac:dyDescent="0.2">
      <c r="B33" s="17"/>
      <c r="C33" s="16"/>
    </row>
    <row r="34" spans="2:3" s="15" customFormat="1" ht="15" x14ac:dyDescent="0.2">
      <c r="B34" s="17"/>
      <c r="C34" s="16"/>
    </row>
    <row r="35" spans="2:3" s="15" customFormat="1" ht="15" x14ac:dyDescent="0.2">
      <c r="B35" s="17"/>
      <c r="C35" s="16"/>
    </row>
    <row r="36" spans="2:3" s="15" customFormat="1" ht="15" x14ac:dyDescent="0.2">
      <c r="B36" s="17"/>
      <c r="C36" s="16"/>
    </row>
    <row r="37" spans="2:3" s="15" customFormat="1" ht="15" x14ac:dyDescent="0.2">
      <c r="B37" s="17"/>
      <c r="C37" s="16"/>
    </row>
    <row r="38" spans="2:3" s="15" customFormat="1" ht="15" x14ac:dyDescent="0.2">
      <c r="B38" s="17"/>
      <c r="C38" s="16"/>
    </row>
    <row r="39" spans="2:3" s="15" customFormat="1" ht="15" x14ac:dyDescent="0.2">
      <c r="B39" s="17"/>
      <c r="C39" s="16"/>
    </row>
    <row r="40" spans="2:3" s="15" customFormat="1" ht="15" x14ac:dyDescent="0.2">
      <c r="B40" s="17"/>
      <c r="C40" s="16"/>
    </row>
    <row r="41" spans="2:3" s="15" customFormat="1" ht="15" x14ac:dyDescent="0.2">
      <c r="B41" s="17"/>
      <c r="C41" s="16"/>
    </row>
    <row r="42" spans="2:3" s="15" customFormat="1" ht="15" x14ac:dyDescent="0.2">
      <c r="B42" s="17"/>
      <c r="C42" s="16"/>
    </row>
    <row r="43" spans="2:3" s="15" customFormat="1" ht="15" x14ac:dyDescent="0.2">
      <c r="B43" s="17"/>
      <c r="C43" s="16"/>
    </row>
    <row r="44" spans="2:3" s="15" customFormat="1" ht="15" x14ac:dyDescent="0.2">
      <c r="B44" s="17"/>
      <c r="C44" s="16"/>
    </row>
    <row r="45" spans="2:3" s="15" customFormat="1" ht="15" x14ac:dyDescent="0.2">
      <c r="B45" s="17"/>
      <c r="C45" s="16"/>
    </row>
    <row r="46" spans="2:3" s="15" customFormat="1" ht="15" x14ac:dyDescent="0.2">
      <c r="B46" s="17"/>
      <c r="C46" s="16"/>
    </row>
    <row r="47" spans="2:3" s="15" customFormat="1" ht="15" x14ac:dyDescent="0.2">
      <c r="B47" s="17"/>
      <c r="C47" s="16"/>
    </row>
    <row r="48" spans="2:3" s="15" customFormat="1" ht="15" x14ac:dyDescent="0.2">
      <c r="B48" s="17"/>
      <c r="C48" s="16"/>
    </row>
    <row r="49" spans="2:3" s="15" customFormat="1" ht="15" x14ac:dyDescent="0.2">
      <c r="B49" s="17"/>
      <c r="C49" s="16"/>
    </row>
    <row r="50" spans="2:3" s="15" customFormat="1" ht="15" x14ac:dyDescent="0.2">
      <c r="B50" s="17"/>
      <c r="C50" s="16"/>
    </row>
    <row r="51" spans="2:3" s="15" customFormat="1" ht="15" x14ac:dyDescent="0.2">
      <c r="B51" s="17"/>
      <c r="C51" s="16"/>
    </row>
    <row r="52" spans="2:3" s="15" customFormat="1" ht="15" x14ac:dyDescent="0.2">
      <c r="B52" s="17"/>
      <c r="C52" s="16"/>
    </row>
    <row r="53" spans="2:3" s="15" customFormat="1" ht="15" x14ac:dyDescent="0.2">
      <c r="B53" s="17"/>
      <c r="C53" s="16"/>
    </row>
    <row r="54" spans="2:3" s="15" customFormat="1" ht="15" x14ac:dyDescent="0.2">
      <c r="B54" s="17"/>
      <c r="C54" s="16"/>
    </row>
    <row r="55" spans="2:3" s="15" customFormat="1" ht="15" x14ac:dyDescent="0.2">
      <c r="B55" s="17"/>
      <c r="C55" s="16"/>
    </row>
    <row r="56" spans="2:3" s="15" customFormat="1" ht="15" x14ac:dyDescent="0.2">
      <c r="B56" s="17"/>
      <c r="C56" s="16"/>
    </row>
    <row r="57" spans="2:3" s="15" customFormat="1" ht="15" x14ac:dyDescent="0.2">
      <c r="B57" s="17"/>
      <c r="C57" s="16"/>
    </row>
    <row r="58" spans="2:3" s="15" customFormat="1" ht="15" x14ac:dyDescent="0.2">
      <c r="B58" s="17"/>
      <c r="C58" s="16"/>
    </row>
    <row r="59" spans="2:3" s="15" customFormat="1" ht="15" x14ac:dyDescent="0.2">
      <c r="B59" s="17"/>
      <c r="C59" s="16"/>
    </row>
    <row r="60" spans="2:3" s="15" customFormat="1" ht="15" x14ac:dyDescent="0.2">
      <c r="B60" s="17"/>
      <c r="C60" s="16"/>
    </row>
    <row r="61" spans="2:3" s="15" customFormat="1" ht="15" x14ac:dyDescent="0.2">
      <c r="B61" s="17"/>
      <c r="C61" s="16"/>
    </row>
    <row r="62" spans="2:3" s="15" customFormat="1" ht="15" x14ac:dyDescent="0.2">
      <c r="B62" s="17"/>
      <c r="C62" s="16"/>
    </row>
    <row r="63" spans="2:3" s="15" customFormat="1" ht="15" x14ac:dyDescent="0.2">
      <c r="B63" s="17"/>
      <c r="C63" s="16"/>
    </row>
    <row r="64" spans="2:3" s="15" customFormat="1" ht="15" x14ac:dyDescent="0.2">
      <c r="B64" s="17"/>
      <c r="C64" s="16"/>
    </row>
    <row r="65" spans="1:3" s="15" customFormat="1" ht="15" x14ac:dyDescent="0.2">
      <c r="B65" s="17"/>
      <c r="C65" s="16"/>
    </row>
    <row r="66" spans="1:3" s="15" customFormat="1" ht="15" x14ac:dyDescent="0.2">
      <c r="B66" s="17"/>
      <c r="C66" s="16"/>
    </row>
    <row r="67" spans="1:3" s="15" customFormat="1" ht="15" x14ac:dyDescent="0.2">
      <c r="B67" s="17"/>
      <c r="C67" s="16"/>
    </row>
    <row r="68" spans="1:3" s="15" customFormat="1" ht="15" x14ac:dyDescent="0.2">
      <c r="B68" s="17"/>
      <c r="C68" s="16"/>
    </row>
    <row r="69" spans="1:3" s="19" customFormat="1" ht="15" x14ac:dyDescent="0.2">
      <c r="A69" s="15"/>
      <c r="B69" s="17"/>
      <c r="C69" s="16"/>
    </row>
    <row r="70" spans="1:3" s="19" customFormat="1" x14ac:dyDescent="0.2">
      <c r="B70" s="20"/>
      <c r="C70" s="21"/>
    </row>
    <row r="71" spans="1:3" s="19" customFormat="1" x14ac:dyDescent="0.2">
      <c r="B71" s="20"/>
      <c r="C71" s="21"/>
    </row>
    <row r="72" spans="1:3" s="19" customFormat="1" x14ac:dyDescent="0.2">
      <c r="B72" s="20"/>
      <c r="C72" s="21"/>
    </row>
    <row r="73" spans="1:3" s="19" customFormat="1" x14ac:dyDescent="0.2">
      <c r="B73" s="20"/>
      <c r="C73" s="21"/>
    </row>
    <row r="74" spans="1:3" s="19" customFormat="1" x14ac:dyDescent="0.2">
      <c r="B74" s="20"/>
      <c r="C74" s="21"/>
    </row>
    <row r="75" spans="1:3" s="19" customFormat="1" x14ac:dyDescent="0.2">
      <c r="B75" s="20"/>
      <c r="C75" s="21"/>
    </row>
    <row r="76" spans="1:3" s="19" customFormat="1" x14ac:dyDescent="0.2">
      <c r="B76" s="20"/>
      <c r="C76" s="21"/>
    </row>
    <row r="77" spans="1:3" s="19" customFormat="1" x14ac:dyDescent="0.2">
      <c r="B77" s="20"/>
      <c r="C77" s="21"/>
    </row>
    <row r="78" spans="1:3" s="19" customFormat="1" x14ac:dyDescent="0.2">
      <c r="B78" s="20"/>
      <c r="C78" s="21"/>
    </row>
    <row r="79" spans="1:3" s="19" customFormat="1" x14ac:dyDescent="0.2">
      <c r="B79" s="20"/>
      <c r="C79" s="21"/>
    </row>
    <row r="80" spans="1:3" s="19" customFormat="1" x14ac:dyDescent="0.2">
      <c r="B80" s="20"/>
      <c r="C80" s="21"/>
    </row>
    <row r="81" spans="1:3" s="19" customFormat="1" x14ac:dyDescent="0.2">
      <c r="B81" s="20"/>
      <c r="C81" s="21"/>
    </row>
    <row r="82" spans="1:3" s="19" customFormat="1" x14ac:dyDescent="0.2">
      <c r="B82" s="20"/>
      <c r="C82" s="21"/>
    </row>
    <row r="83" spans="1:3" s="19" customFormat="1" x14ac:dyDescent="0.2">
      <c r="B83" s="20"/>
      <c r="C83" s="21"/>
    </row>
    <row r="84" spans="1:3" s="19" customFormat="1" x14ac:dyDescent="0.2">
      <c r="B84" s="20"/>
      <c r="C84" s="21"/>
    </row>
    <row r="85" spans="1:3" s="19" customFormat="1" x14ac:dyDescent="0.2">
      <c r="B85" s="20"/>
      <c r="C85" s="21"/>
    </row>
    <row r="86" spans="1:3" s="19" customFormat="1" x14ac:dyDescent="0.2">
      <c r="B86" s="20"/>
      <c r="C86" s="21"/>
    </row>
    <row r="87" spans="1:3" s="19" customFormat="1" x14ac:dyDescent="0.2">
      <c r="B87" s="20"/>
      <c r="C87" s="21"/>
    </row>
    <row r="88" spans="1:3" s="19" customFormat="1" x14ac:dyDescent="0.2">
      <c r="B88" s="20"/>
      <c r="C88" s="21"/>
    </row>
    <row r="89" spans="1:3" s="19" customFormat="1" x14ac:dyDescent="0.2">
      <c r="B89" s="20"/>
      <c r="C89" s="21"/>
    </row>
    <row r="90" spans="1:3" x14ac:dyDescent="0.2">
      <c r="A90" s="19"/>
      <c r="B90" s="20"/>
      <c r="C90" s="21"/>
    </row>
    <row r="91" spans="1:3" x14ac:dyDescent="0.2">
      <c r="C91" s="22"/>
    </row>
    <row r="92" spans="1:3" x14ac:dyDescent="0.2">
      <c r="C92" s="22"/>
    </row>
    <row r="93" spans="1:3" x14ac:dyDescent="0.2">
      <c r="C93" s="22"/>
    </row>
    <row r="94" spans="1:3" x14ac:dyDescent="0.2">
      <c r="C94" s="22"/>
    </row>
    <row r="95" spans="1:3" x14ac:dyDescent="0.2">
      <c r="C95" s="22"/>
    </row>
    <row r="96" spans="1:3" x14ac:dyDescent="0.2">
      <c r="C96" s="22"/>
    </row>
    <row r="97" spans="3:3" x14ac:dyDescent="0.2">
      <c r="C97" s="22"/>
    </row>
    <row r="98" spans="3:3" x14ac:dyDescent="0.2">
      <c r="C98" s="22"/>
    </row>
    <row r="99" spans="3:3" x14ac:dyDescent="0.2">
      <c r="C99" s="22"/>
    </row>
    <row r="100" spans="3:3" x14ac:dyDescent="0.2">
      <c r="C100" s="22"/>
    </row>
    <row r="101" spans="3:3" x14ac:dyDescent="0.2">
      <c r="C101" s="22"/>
    </row>
    <row r="102" spans="3:3" x14ac:dyDescent="0.2">
      <c r="C102" s="22"/>
    </row>
    <row r="103" spans="3:3" x14ac:dyDescent="0.2">
      <c r="C103" s="22"/>
    </row>
    <row r="104" spans="3:3" x14ac:dyDescent="0.2">
      <c r="C104" s="22"/>
    </row>
    <row r="105" spans="3:3" x14ac:dyDescent="0.2">
      <c r="C105" s="22"/>
    </row>
    <row r="106" spans="3:3" x14ac:dyDescent="0.2">
      <c r="C106" s="22"/>
    </row>
    <row r="107" spans="3:3" x14ac:dyDescent="0.2">
      <c r="C107" s="22"/>
    </row>
    <row r="108" spans="3:3" x14ac:dyDescent="0.2">
      <c r="C108" s="22"/>
    </row>
    <row r="109" spans="3:3" x14ac:dyDescent="0.2">
      <c r="C109" s="22"/>
    </row>
    <row r="110" spans="3:3" x14ac:dyDescent="0.2">
      <c r="C110" s="22"/>
    </row>
    <row r="111" spans="3:3" x14ac:dyDescent="0.2">
      <c r="C111" s="22"/>
    </row>
    <row r="112" spans="3:3" x14ac:dyDescent="0.2">
      <c r="C112" s="22"/>
    </row>
    <row r="113" spans="3:3" x14ac:dyDescent="0.2">
      <c r="C113" s="22"/>
    </row>
    <row r="114" spans="3:3" x14ac:dyDescent="0.2">
      <c r="C114" s="22"/>
    </row>
    <row r="115" spans="3:3" x14ac:dyDescent="0.2">
      <c r="C115" s="22"/>
    </row>
    <row r="116" spans="3:3" x14ac:dyDescent="0.2">
      <c r="C116" s="22"/>
    </row>
    <row r="117" spans="3:3" x14ac:dyDescent="0.2">
      <c r="C117" s="22"/>
    </row>
    <row r="118" spans="3:3" x14ac:dyDescent="0.2">
      <c r="C118" s="22"/>
    </row>
    <row r="119" spans="3:3" x14ac:dyDescent="0.2">
      <c r="C119" s="22"/>
    </row>
    <row r="120" spans="3:3" x14ac:dyDescent="0.2">
      <c r="C120" s="22"/>
    </row>
    <row r="121" spans="3:3" x14ac:dyDescent="0.2">
      <c r="C121" s="22"/>
    </row>
    <row r="122" spans="3:3" x14ac:dyDescent="0.2">
      <c r="C122" s="22"/>
    </row>
    <row r="123" spans="3:3" x14ac:dyDescent="0.2">
      <c r="C123" s="22"/>
    </row>
    <row r="124" spans="3:3" x14ac:dyDescent="0.2">
      <c r="C124" s="22"/>
    </row>
    <row r="125" spans="3:3" x14ac:dyDescent="0.2">
      <c r="C125" s="22"/>
    </row>
    <row r="126" spans="3:3" x14ac:dyDescent="0.2">
      <c r="C126" s="22"/>
    </row>
    <row r="127" spans="3:3" x14ac:dyDescent="0.2">
      <c r="C127" s="22"/>
    </row>
    <row r="128" spans="3:3" x14ac:dyDescent="0.2">
      <c r="C128" s="22"/>
    </row>
    <row r="129" spans="3:3" x14ac:dyDescent="0.2">
      <c r="C129" s="22"/>
    </row>
    <row r="130" spans="3:3" x14ac:dyDescent="0.2">
      <c r="C130" s="22"/>
    </row>
    <row r="131" spans="3:3" x14ac:dyDescent="0.2">
      <c r="C131" s="22"/>
    </row>
    <row r="132" spans="3:3" x14ac:dyDescent="0.2">
      <c r="C132" s="22"/>
    </row>
    <row r="133" spans="3:3" x14ac:dyDescent="0.2">
      <c r="C133" s="22"/>
    </row>
    <row r="134" spans="3:3" x14ac:dyDescent="0.2">
      <c r="C134" s="22"/>
    </row>
    <row r="135" spans="3:3" x14ac:dyDescent="0.2">
      <c r="C135" s="22"/>
    </row>
    <row r="136" spans="3:3" x14ac:dyDescent="0.2">
      <c r="C136" s="22"/>
    </row>
    <row r="137" spans="3:3" x14ac:dyDescent="0.2">
      <c r="C137" s="22"/>
    </row>
    <row r="138" spans="3:3" x14ac:dyDescent="0.2">
      <c r="C138" s="22"/>
    </row>
    <row r="139" spans="3:3" x14ac:dyDescent="0.2">
      <c r="C139" s="22"/>
    </row>
    <row r="140" spans="3:3" x14ac:dyDescent="0.2">
      <c r="C140" s="22"/>
    </row>
    <row r="141" spans="3:3" x14ac:dyDescent="0.2">
      <c r="C141" s="22"/>
    </row>
    <row r="142" spans="3:3" x14ac:dyDescent="0.2">
      <c r="C142" s="22"/>
    </row>
    <row r="143" spans="3:3" x14ac:dyDescent="0.2">
      <c r="C143" s="22"/>
    </row>
    <row r="144" spans="3:3" x14ac:dyDescent="0.2">
      <c r="C144" s="22"/>
    </row>
    <row r="145" spans="3:3" x14ac:dyDescent="0.2">
      <c r="C145" s="22"/>
    </row>
    <row r="146" spans="3:3" x14ac:dyDescent="0.2">
      <c r="C146" s="22"/>
    </row>
    <row r="147" spans="3:3" x14ac:dyDescent="0.2">
      <c r="C147" s="22"/>
    </row>
    <row r="148" spans="3:3" x14ac:dyDescent="0.2">
      <c r="C148" s="22"/>
    </row>
    <row r="149" spans="3:3" x14ac:dyDescent="0.2">
      <c r="C149" s="22"/>
    </row>
    <row r="150" spans="3:3" x14ac:dyDescent="0.2">
      <c r="C150" s="22"/>
    </row>
    <row r="151" spans="3:3" x14ac:dyDescent="0.2">
      <c r="C151" s="22"/>
    </row>
    <row r="152" spans="3:3" x14ac:dyDescent="0.2">
      <c r="C152" s="22"/>
    </row>
    <row r="153" spans="3:3" x14ac:dyDescent="0.2">
      <c r="C153" s="22"/>
    </row>
    <row r="154" spans="3:3" x14ac:dyDescent="0.2">
      <c r="C154" s="22"/>
    </row>
    <row r="155" spans="3:3" x14ac:dyDescent="0.2">
      <c r="C155" s="22"/>
    </row>
    <row r="156" spans="3:3" x14ac:dyDescent="0.2">
      <c r="C156" s="22"/>
    </row>
    <row r="157" spans="3:3" x14ac:dyDescent="0.2">
      <c r="C157" s="22"/>
    </row>
    <row r="158" spans="3:3" x14ac:dyDescent="0.2">
      <c r="C158" s="22"/>
    </row>
    <row r="159" spans="3:3" x14ac:dyDescent="0.2">
      <c r="C159" s="22"/>
    </row>
    <row r="160" spans="3:3" x14ac:dyDescent="0.2">
      <c r="C160" s="22"/>
    </row>
    <row r="161" spans="3:3" x14ac:dyDescent="0.2">
      <c r="C161" s="22"/>
    </row>
    <row r="162" spans="3:3" x14ac:dyDescent="0.2">
      <c r="C162" s="22"/>
    </row>
    <row r="163" spans="3:3" x14ac:dyDescent="0.2">
      <c r="C163" s="22"/>
    </row>
    <row r="164" spans="3:3" x14ac:dyDescent="0.2">
      <c r="C164" s="22"/>
    </row>
    <row r="165" spans="3:3" x14ac:dyDescent="0.2">
      <c r="C165" s="22"/>
    </row>
    <row r="166" spans="3:3" x14ac:dyDescent="0.2">
      <c r="C166" s="22"/>
    </row>
    <row r="167" spans="3:3" x14ac:dyDescent="0.2">
      <c r="C167" s="22"/>
    </row>
    <row r="168" spans="3:3" x14ac:dyDescent="0.2">
      <c r="C168" s="22"/>
    </row>
    <row r="169" spans="3:3" x14ac:dyDescent="0.2">
      <c r="C169" s="22"/>
    </row>
    <row r="170" spans="3:3" x14ac:dyDescent="0.2">
      <c r="C170" s="22"/>
    </row>
    <row r="171" spans="3:3" x14ac:dyDescent="0.2">
      <c r="C171" s="22"/>
    </row>
    <row r="172" spans="3:3" x14ac:dyDescent="0.2">
      <c r="C172" s="22"/>
    </row>
    <row r="173" spans="3:3" x14ac:dyDescent="0.2">
      <c r="C173" s="22"/>
    </row>
    <row r="174" spans="3:3" x14ac:dyDescent="0.2">
      <c r="C174" s="22"/>
    </row>
    <row r="175" spans="3:3" x14ac:dyDescent="0.2">
      <c r="C175" s="22"/>
    </row>
    <row r="176" spans="3:3" x14ac:dyDescent="0.2">
      <c r="C176" s="22"/>
    </row>
    <row r="177" spans="3:3" x14ac:dyDescent="0.2">
      <c r="C177" s="22"/>
    </row>
    <row r="178" spans="3:3" x14ac:dyDescent="0.2">
      <c r="C178" s="22"/>
    </row>
    <row r="179" spans="3:3" x14ac:dyDescent="0.2">
      <c r="C179" s="22"/>
    </row>
    <row r="180" spans="3:3" x14ac:dyDescent="0.2">
      <c r="C180" s="22"/>
    </row>
    <row r="181" spans="3:3" x14ac:dyDescent="0.2">
      <c r="C181" s="22"/>
    </row>
    <row r="182" spans="3:3" x14ac:dyDescent="0.2">
      <c r="C182" s="22"/>
    </row>
    <row r="183" spans="3:3" x14ac:dyDescent="0.2">
      <c r="C183" s="22"/>
    </row>
    <row r="184" spans="3:3" x14ac:dyDescent="0.2">
      <c r="C184" s="22"/>
    </row>
    <row r="185" spans="3:3" x14ac:dyDescent="0.2">
      <c r="C185" s="22"/>
    </row>
    <row r="186" spans="3:3" x14ac:dyDescent="0.2">
      <c r="C186" s="22"/>
    </row>
    <row r="187" spans="3:3" x14ac:dyDescent="0.2">
      <c r="C187" s="22"/>
    </row>
    <row r="188" spans="3:3" x14ac:dyDescent="0.2">
      <c r="C188" s="22"/>
    </row>
    <row r="189" spans="3:3" x14ac:dyDescent="0.2">
      <c r="C189" s="22"/>
    </row>
    <row r="190" spans="3:3" x14ac:dyDescent="0.2">
      <c r="C190" s="22"/>
    </row>
    <row r="191" spans="3:3" x14ac:dyDescent="0.2">
      <c r="C191" s="22"/>
    </row>
    <row r="192" spans="3:3" x14ac:dyDescent="0.2">
      <c r="C192" s="22"/>
    </row>
    <row r="193" spans="3:3" x14ac:dyDescent="0.2">
      <c r="C193" s="22"/>
    </row>
    <row r="194" spans="3:3" x14ac:dyDescent="0.2">
      <c r="C194" s="22"/>
    </row>
    <row r="195" spans="3:3" x14ac:dyDescent="0.2">
      <c r="C195" s="22"/>
    </row>
    <row r="196" spans="3:3" x14ac:dyDescent="0.2">
      <c r="C196" s="22"/>
    </row>
    <row r="197" spans="3:3" x14ac:dyDescent="0.2">
      <c r="C197" s="22"/>
    </row>
    <row r="198" spans="3:3" x14ac:dyDescent="0.2">
      <c r="C198" s="22"/>
    </row>
    <row r="199" spans="3:3" x14ac:dyDescent="0.2">
      <c r="C199" s="22"/>
    </row>
    <row r="200" spans="3:3" x14ac:dyDescent="0.2">
      <c r="C200" s="22"/>
    </row>
    <row r="201" spans="3:3" x14ac:dyDescent="0.2">
      <c r="C201" s="22"/>
    </row>
    <row r="202" spans="3:3" x14ac:dyDescent="0.2">
      <c r="C202" s="22"/>
    </row>
    <row r="203" spans="3:3" x14ac:dyDescent="0.2">
      <c r="C203" s="22"/>
    </row>
    <row r="204" spans="3:3" x14ac:dyDescent="0.2">
      <c r="C204" s="22"/>
    </row>
    <row r="205" spans="3:3" x14ac:dyDescent="0.2">
      <c r="C205" s="22"/>
    </row>
    <row r="206" spans="3:3" x14ac:dyDescent="0.2">
      <c r="C206" s="22"/>
    </row>
    <row r="207" spans="3:3" x14ac:dyDescent="0.2">
      <c r="C207" s="22"/>
    </row>
    <row r="208" spans="3:3" x14ac:dyDescent="0.2">
      <c r="C208" s="22"/>
    </row>
    <row r="209" spans="3:3" x14ac:dyDescent="0.2">
      <c r="C209" s="22"/>
    </row>
    <row r="210" spans="3:3" x14ac:dyDescent="0.2">
      <c r="C210" s="22"/>
    </row>
    <row r="211" spans="3:3" x14ac:dyDescent="0.2">
      <c r="C211" s="22"/>
    </row>
    <row r="212" spans="3:3" x14ac:dyDescent="0.2">
      <c r="C212" s="22"/>
    </row>
    <row r="213" spans="3:3" x14ac:dyDescent="0.2">
      <c r="C213" s="22"/>
    </row>
    <row r="214" spans="3:3" x14ac:dyDescent="0.2">
      <c r="C214" s="22"/>
    </row>
    <row r="215" spans="3:3" x14ac:dyDescent="0.2">
      <c r="C215" s="22"/>
    </row>
    <row r="216" spans="3:3" x14ac:dyDescent="0.2">
      <c r="C216" s="22"/>
    </row>
    <row r="217" spans="3:3" x14ac:dyDescent="0.2">
      <c r="C217" s="22"/>
    </row>
    <row r="218" spans="3:3" x14ac:dyDescent="0.2">
      <c r="C218" s="22"/>
    </row>
    <row r="219" spans="3:3" x14ac:dyDescent="0.2">
      <c r="C219" s="22"/>
    </row>
    <row r="220" spans="3:3" x14ac:dyDescent="0.2">
      <c r="C220" s="22"/>
    </row>
    <row r="221" spans="3:3" x14ac:dyDescent="0.2">
      <c r="C221" s="22"/>
    </row>
    <row r="222" spans="3:3" x14ac:dyDescent="0.2">
      <c r="C222" s="22"/>
    </row>
    <row r="223" spans="3:3" x14ac:dyDescent="0.2">
      <c r="C223" s="22"/>
    </row>
    <row r="224" spans="3:3" x14ac:dyDescent="0.2">
      <c r="C224" s="22"/>
    </row>
    <row r="225" spans="3:3" x14ac:dyDescent="0.2">
      <c r="C225" s="22"/>
    </row>
    <row r="226" spans="3:3" x14ac:dyDescent="0.2">
      <c r="C226" s="22"/>
    </row>
    <row r="227" spans="3:3" x14ac:dyDescent="0.2">
      <c r="C227" s="22"/>
    </row>
    <row r="228" spans="3:3" x14ac:dyDescent="0.2">
      <c r="C228" s="22"/>
    </row>
    <row r="229" spans="3:3" x14ac:dyDescent="0.2">
      <c r="C229" s="22"/>
    </row>
    <row r="230" spans="3:3" x14ac:dyDescent="0.2">
      <c r="C230" s="22"/>
    </row>
    <row r="231" spans="3:3" x14ac:dyDescent="0.2">
      <c r="C231" s="22"/>
    </row>
    <row r="232" spans="3:3" x14ac:dyDescent="0.2">
      <c r="C232" s="22"/>
    </row>
    <row r="233" spans="3:3" x14ac:dyDescent="0.2">
      <c r="C233" s="22"/>
    </row>
    <row r="234" spans="3:3" x14ac:dyDescent="0.2">
      <c r="C234" s="22"/>
    </row>
    <row r="235" spans="3:3" x14ac:dyDescent="0.2">
      <c r="C235" s="22"/>
    </row>
    <row r="236" spans="3:3" x14ac:dyDescent="0.2">
      <c r="C236" s="22"/>
    </row>
    <row r="237" spans="3:3" x14ac:dyDescent="0.2">
      <c r="C237" s="22"/>
    </row>
    <row r="238" spans="3:3" x14ac:dyDescent="0.2">
      <c r="C238" s="22"/>
    </row>
    <row r="239" spans="3:3" x14ac:dyDescent="0.2">
      <c r="C239" s="22"/>
    </row>
    <row r="240" spans="3:3" x14ac:dyDescent="0.2">
      <c r="C240" s="22"/>
    </row>
    <row r="241" spans="3:3" x14ac:dyDescent="0.2">
      <c r="C241" s="22"/>
    </row>
    <row r="242" spans="3:3" x14ac:dyDescent="0.2">
      <c r="C242" s="22"/>
    </row>
    <row r="243" spans="3:3" x14ac:dyDescent="0.2">
      <c r="C243" s="22"/>
    </row>
    <row r="244" spans="3:3" x14ac:dyDescent="0.2">
      <c r="C244" s="22"/>
    </row>
    <row r="245" spans="3:3" x14ac:dyDescent="0.2">
      <c r="C245" s="22"/>
    </row>
    <row r="246" spans="3:3" x14ac:dyDescent="0.2">
      <c r="C246" s="22"/>
    </row>
    <row r="247" spans="3:3" x14ac:dyDescent="0.2">
      <c r="C247" s="22"/>
    </row>
    <row r="248" spans="3:3" x14ac:dyDescent="0.2">
      <c r="C248" s="22"/>
    </row>
    <row r="249" spans="3:3" x14ac:dyDescent="0.2">
      <c r="C249" s="22"/>
    </row>
    <row r="250" spans="3:3" x14ac:dyDescent="0.2">
      <c r="C250" s="22"/>
    </row>
    <row r="251" spans="3:3" x14ac:dyDescent="0.2">
      <c r="C251" s="22"/>
    </row>
    <row r="252" spans="3:3" x14ac:dyDescent="0.2">
      <c r="C252" s="22"/>
    </row>
    <row r="253" spans="3:3" x14ac:dyDescent="0.2">
      <c r="C253" s="22"/>
    </row>
    <row r="254" spans="3:3" x14ac:dyDescent="0.2">
      <c r="C254" s="22"/>
    </row>
    <row r="255" spans="3:3" x14ac:dyDescent="0.2">
      <c r="C255" s="22"/>
    </row>
    <row r="256" spans="3:3" x14ac:dyDescent="0.2">
      <c r="C256" s="22"/>
    </row>
    <row r="257" spans="3:3" x14ac:dyDescent="0.2">
      <c r="C257" s="22"/>
    </row>
    <row r="258" spans="3:3" x14ac:dyDescent="0.2">
      <c r="C258" s="22"/>
    </row>
    <row r="259" spans="3:3" x14ac:dyDescent="0.2">
      <c r="C259" s="22"/>
    </row>
    <row r="260" spans="3:3" x14ac:dyDescent="0.2">
      <c r="C260" s="22"/>
    </row>
    <row r="261" spans="3:3" x14ac:dyDescent="0.2">
      <c r="C261" s="22"/>
    </row>
    <row r="262" spans="3:3" x14ac:dyDescent="0.2">
      <c r="C262" s="22"/>
    </row>
    <row r="263" spans="3:3" x14ac:dyDescent="0.2">
      <c r="C263" s="22"/>
    </row>
    <row r="264" spans="3:3" x14ac:dyDescent="0.2">
      <c r="C264" s="22"/>
    </row>
    <row r="265" spans="3:3" x14ac:dyDescent="0.2">
      <c r="C265" s="22"/>
    </row>
    <row r="266" spans="3:3" x14ac:dyDescent="0.2">
      <c r="C266" s="22"/>
    </row>
    <row r="267" spans="3:3" x14ac:dyDescent="0.2">
      <c r="C267" s="22"/>
    </row>
    <row r="268" spans="3:3" x14ac:dyDescent="0.2">
      <c r="C268" s="22"/>
    </row>
    <row r="269" spans="3:3" x14ac:dyDescent="0.2">
      <c r="C269" s="22"/>
    </row>
    <row r="270" spans="3:3" x14ac:dyDescent="0.2">
      <c r="C270" s="22"/>
    </row>
    <row r="271" spans="3:3" x14ac:dyDescent="0.2">
      <c r="C271" s="22"/>
    </row>
    <row r="272" spans="3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391" spans="3:3" x14ac:dyDescent="0.2">
      <c r="C391" s="22"/>
    </row>
    <row r="392" spans="3:3" x14ac:dyDescent="0.2">
      <c r="C392" s="22"/>
    </row>
    <row r="393" spans="3:3" x14ac:dyDescent="0.2">
      <c r="C393" s="22"/>
    </row>
    <row r="394" spans="3:3" x14ac:dyDescent="0.2">
      <c r="C394" s="22"/>
    </row>
    <row r="395" spans="3:3" x14ac:dyDescent="0.2">
      <c r="C395" s="22"/>
    </row>
    <row r="396" spans="3:3" x14ac:dyDescent="0.2">
      <c r="C396" s="22"/>
    </row>
    <row r="397" spans="3:3" x14ac:dyDescent="0.2">
      <c r="C397" s="22"/>
    </row>
    <row r="398" spans="3:3" x14ac:dyDescent="0.2">
      <c r="C398" s="22"/>
    </row>
    <row r="399" spans="3:3" x14ac:dyDescent="0.2">
      <c r="C399" s="22"/>
    </row>
    <row r="400" spans="3:3" x14ac:dyDescent="0.2">
      <c r="C400" s="22"/>
    </row>
    <row r="401" spans="3:3" x14ac:dyDescent="0.2">
      <c r="C401" s="22"/>
    </row>
    <row r="402" spans="3:3" x14ac:dyDescent="0.2">
      <c r="C402" s="22"/>
    </row>
    <row r="403" spans="3:3" x14ac:dyDescent="0.2">
      <c r="C403" s="22"/>
    </row>
    <row r="404" spans="3:3" x14ac:dyDescent="0.2">
      <c r="C404" s="22"/>
    </row>
    <row r="405" spans="3:3" x14ac:dyDescent="0.2">
      <c r="C405" s="22"/>
    </row>
    <row r="406" spans="3:3" x14ac:dyDescent="0.2">
      <c r="C406" s="22"/>
    </row>
    <row r="407" spans="3:3" x14ac:dyDescent="0.2">
      <c r="C407" s="22"/>
    </row>
    <row r="408" spans="3:3" x14ac:dyDescent="0.2">
      <c r="C408" s="22"/>
    </row>
    <row r="409" spans="3:3" x14ac:dyDescent="0.2">
      <c r="C409" s="22"/>
    </row>
    <row r="410" spans="3:3" x14ac:dyDescent="0.2">
      <c r="C410" s="22"/>
    </row>
    <row r="411" spans="3:3" x14ac:dyDescent="0.2">
      <c r="C411" s="22"/>
    </row>
    <row r="412" spans="3:3" x14ac:dyDescent="0.2">
      <c r="C412" s="22"/>
    </row>
    <row r="413" spans="3:3" x14ac:dyDescent="0.2">
      <c r="C413" s="22"/>
    </row>
    <row r="414" spans="3:3" x14ac:dyDescent="0.2">
      <c r="C414" s="22"/>
    </row>
    <row r="415" spans="3:3" x14ac:dyDescent="0.2">
      <c r="C415" s="22"/>
    </row>
    <row r="416" spans="3:3" x14ac:dyDescent="0.2">
      <c r="C416" s="22"/>
    </row>
    <row r="417" spans="3:3" x14ac:dyDescent="0.2">
      <c r="C417" s="22"/>
    </row>
    <row r="418" spans="3:3" x14ac:dyDescent="0.2">
      <c r="C418" s="22"/>
    </row>
    <row r="419" spans="3:3" x14ac:dyDescent="0.2">
      <c r="C419" s="22"/>
    </row>
  </sheetData>
  <mergeCells count="5">
    <mergeCell ref="A9:E9"/>
    <mergeCell ref="B2:E2"/>
    <mergeCell ref="B3:E3"/>
    <mergeCell ref="C4:E4"/>
    <mergeCell ref="A7:E7"/>
  </mergeCells>
  <phoneticPr fontId="2" type="noConversion"/>
  <pageMargins left="1" right="0.35433070866141736" top="0.98425196850393704" bottom="0.19685039370078741" header="0.51181102362204722" footer="0.51181102362204722"/>
  <pageSetup paperSize="9" scale="6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Пр1</vt:lpstr>
      <vt:lpstr>пр2</vt:lpstr>
      <vt:lpstr>Пр3</vt:lpstr>
      <vt:lpstr>Прил4</vt:lpstr>
      <vt:lpstr>Пр5</vt:lpstr>
      <vt:lpstr>Пр1!Заголовки_для_печати</vt:lpstr>
      <vt:lpstr>Прил4!Заголовки_для_печати</vt:lpstr>
      <vt:lpstr>Пр1!Область_печати</vt:lpstr>
      <vt:lpstr>Пр3!Область_печати</vt:lpstr>
      <vt:lpstr>Прил4!Область_печати</vt:lpstr>
    </vt:vector>
  </TitlesOfParts>
  <Company>KLONDIKE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20616</dc:creator>
  <cp:lastModifiedBy>Саша</cp:lastModifiedBy>
  <cp:lastPrinted>2016-06-01T04:09:59Z</cp:lastPrinted>
  <dcterms:created xsi:type="dcterms:W3CDTF">2005-01-20T00:02:51Z</dcterms:created>
  <dcterms:modified xsi:type="dcterms:W3CDTF">2016-07-11T02:56:32Z</dcterms:modified>
</cp:coreProperties>
</file>